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INE/"/>
    </mc:Choice>
  </mc:AlternateContent>
  <xr:revisionPtr revIDLastSave="0" documentId="13_ncr:1_{4342F8A5-BA90-FD47-B099-248AF7F647B7}" xr6:coauthVersionLast="47" xr6:coauthVersionMax="47" xr10:uidLastSave="{00000000-0000-0000-0000-000000000000}"/>
  <bookViews>
    <workbookView xWindow="7300" yWindow="6320" windowWidth="40580" windowHeight="16640" activeTab="1" xr2:uid="{7B596D5C-96A2-DC44-A399-36601ED595D9}"/>
  </bookViews>
  <sheets>
    <sheet name="FABRICA Unidades" sheetId="2" r:id="rId1"/>
    <sheet name="FABRICA Valor (millon euros)" sheetId="1" r:id="rId2"/>
    <sheet name="IMPORT Valor (millon euros)" sheetId="3" r:id="rId3"/>
    <sheet name="EXPORT Valor (millon euros)" sheetId="4" r:id="rId4"/>
    <sheet name="TABLA RESUME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5" l="1"/>
  <c r="L22" i="5"/>
  <c r="L23" i="5"/>
  <c r="S63" i="2"/>
  <c r="S63" i="1"/>
  <c r="S64" i="1"/>
  <c r="S65" i="1"/>
  <c r="S66" i="1"/>
  <c r="S51" i="1"/>
  <c r="S57" i="1"/>
  <c r="S54" i="1"/>
  <c r="S43" i="1"/>
  <c r="S40" i="1"/>
  <c r="S21" i="1"/>
  <c r="S36" i="1"/>
  <c r="S35" i="1"/>
  <c r="S31" i="1"/>
  <c r="S28" i="1"/>
  <c r="S22" i="1"/>
  <c r="S4" i="1"/>
  <c r="S17" i="1"/>
  <c r="S12" i="1"/>
  <c r="S5" i="1"/>
  <c r="R21" i="1"/>
  <c r="S22" i="2"/>
  <c r="S21" i="2" s="1"/>
  <c r="S61" i="2" s="1"/>
  <c r="S31" i="2"/>
  <c r="S52" i="2"/>
  <c r="S40" i="2"/>
  <c r="S36" i="2"/>
  <c r="S35" i="2"/>
  <c r="S17" i="2"/>
  <c r="S13" i="2"/>
  <c r="S6" i="2"/>
  <c r="S5" i="2" s="1"/>
  <c r="N43" i="3"/>
  <c r="O43" i="3"/>
  <c r="P43" i="3"/>
  <c r="Q43" i="3"/>
  <c r="R43" i="3"/>
  <c r="S43" i="3"/>
  <c r="T43" i="3"/>
  <c r="H43" i="1"/>
  <c r="I43" i="1"/>
  <c r="J43" i="1"/>
  <c r="K43" i="1"/>
  <c r="L43" i="1"/>
  <c r="M43" i="1"/>
  <c r="N43" i="1"/>
  <c r="O43" i="1"/>
  <c r="P43" i="1"/>
  <c r="Q43" i="1"/>
  <c r="R43" i="1"/>
  <c r="G43" i="1"/>
  <c r="O43" i="4"/>
  <c r="P43" i="4"/>
  <c r="Q43" i="4"/>
  <c r="R43" i="4"/>
  <c r="S43" i="4"/>
  <c r="T43" i="4"/>
  <c r="N43" i="4"/>
  <c r="S12" i="3"/>
  <c r="T12" i="3"/>
  <c r="R12" i="3"/>
  <c r="S12" i="4"/>
  <c r="T12" i="4"/>
  <c r="R12" i="4"/>
  <c r="S62" i="2" l="1"/>
  <c r="K22" i="5"/>
  <c r="T57" i="3" l="1"/>
  <c r="T54" i="3"/>
  <c r="T51" i="3"/>
  <c r="T65" i="3" s="1"/>
  <c r="T40" i="3"/>
  <c r="T36" i="3"/>
  <c r="T35" i="3" s="1"/>
  <c r="T31" i="3"/>
  <c r="T28" i="3"/>
  <c r="T22" i="3"/>
  <c r="T17" i="3"/>
  <c r="T5" i="3"/>
  <c r="T51" i="4"/>
  <c r="T65" i="4" s="1"/>
  <c r="T57" i="4"/>
  <c r="T66" i="4" s="1"/>
  <c r="T54" i="4"/>
  <c r="T40" i="4"/>
  <c r="T36" i="4"/>
  <c r="T35" i="4" s="1"/>
  <c r="T31" i="4"/>
  <c r="T28" i="4"/>
  <c r="T22" i="4"/>
  <c r="T17" i="4"/>
  <c r="T5" i="4"/>
  <c r="T4" i="4" s="1"/>
  <c r="F26" i="5"/>
  <c r="G26" i="5"/>
  <c r="H26" i="5"/>
  <c r="I26" i="5"/>
  <c r="J26" i="5"/>
  <c r="K26" i="5"/>
  <c r="L26" i="5"/>
  <c r="E26" i="5"/>
  <c r="F22" i="5"/>
  <c r="G22" i="5"/>
  <c r="H22" i="5"/>
  <c r="I22" i="5"/>
  <c r="J22" i="5"/>
  <c r="E22" i="5"/>
  <c r="F21" i="5"/>
  <c r="G21" i="5"/>
  <c r="H21" i="5"/>
  <c r="I21" i="5"/>
  <c r="J21" i="5"/>
  <c r="K21" i="5"/>
  <c r="E21" i="5"/>
  <c r="F23" i="5"/>
  <c r="G23" i="5"/>
  <c r="H23" i="5"/>
  <c r="I23" i="5"/>
  <c r="J23" i="5"/>
  <c r="K23" i="5"/>
  <c r="E23" i="5"/>
  <c r="S57" i="4"/>
  <c r="S66" i="4" s="1"/>
  <c r="R57" i="4"/>
  <c r="R66" i="4" s="1"/>
  <c r="Q57" i="4"/>
  <c r="Q66" i="4" s="1"/>
  <c r="P57" i="4"/>
  <c r="P66" i="4" s="1"/>
  <c r="O57" i="4"/>
  <c r="O66" i="4" s="1"/>
  <c r="N57" i="4"/>
  <c r="N66" i="4" s="1"/>
  <c r="M57" i="4"/>
  <c r="M66" i="4" s="1"/>
  <c r="S54" i="4"/>
  <c r="R54" i="4"/>
  <c r="Q54" i="4"/>
  <c r="P54" i="4"/>
  <c r="O54" i="4"/>
  <c r="N54" i="4"/>
  <c r="M54" i="4"/>
  <c r="S51" i="4"/>
  <c r="S65" i="4" s="1"/>
  <c r="R51" i="4"/>
  <c r="R65" i="4" s="1"/>
  <c r="Q51" i="4"/>
  <c r="Q65" i="4" s="1"/>
  <c r="P51" i="4"/>
  <c r="P65" i="4" s="1"/>
  <c r="O51" i="4"/>
  <c r="O65" i="4" s="1"/>
  <c r="N51" i="4"/>
  <c r="N65" i="4" s="1"/>
  <c r="M51" i="4"/>
  <c r="M65" i="4" s="1"/>
  <c r="S40" i="4"/>
  <c r="R40" i="4"/>
  <c r="Q40" i="4"/>
  <c r="P40" i="4"/>
  <c r="O40" i="4"/>
  <c r="N40" i="4"/>
  <c r="M40" i="4"/>
  <c r="S36" i="4"/>
  <c r="S35" i="4" s="1"/>
  <c r="R36" i="4"/>
  <c r="R35" i="4" s="1"/>
  <c r="Q36" i="4"/>
  <c r="Q35" i="4" s="1"/>
  <c r="P36" i="4"/>
  <c r="P35" i="4" s="1"/>
  <c r="O36" i="4"/>
  <c r="O35" i="4" s="1"/>
  <c r="N36" i="4"/>
  <c r="N35" i="4" s="1"/>
  <c r="M36" i="4"/>
  <c r="M35" i="4" s="1"/>
  <c r="S31" i="4"/>
  <c r="R31" i="4"/>
  <c r="Q31" i="4"/>
  <c r="P31" i="4"/>
  <c r="O31" i="4"/>
  <c r="N31" i="4"/>
  <c r="M31" i="4"/>
  <c r="S28" i="4"/>
  <c r="R28" i="4"/>
  <c r="Q28" i="4"/>
  <c r="P28" i="4"/>
  <c r="O28" i="4"/>
  <c r="N28" i="4"/>
  <c r="M28" i="4"/>
  <c r="S22" i="4"/>
  <c r="R22" i="4"/>
  <c r="Q22" i="4"/>
  <c r="P22" i="4"/>
  <c r="O22" i="4"/>
  <c r="N22" i="4"/>
  <c r="M22" i="4"/>
  <c r="S17" i="4"/>
  <c r="R17" i="4"/>
  <c r="Q17" i="4"/>
  <c r="P17" i="4"/>
  <c r="O17" i="4"/>
  <c r="N17" i="4"/>
  <c r="M17" i="4"/>
  <c r="Q12" i="4"/>
  <c r="P12" i="4"/>
  <c r="O12" i="4"/>
  <c r="N12" i="4"/>
  <c r="M12" i="4"/>
  <c r="S5" i="4"/>
  <c r="R5" i="4"/>
  <c r="Q5" i="4"/>
  <c r="P5" i="4"/>
  <c r="O5" i="4"/>
  <c r="N5" i="4"/>
  <c r="M5" i="4"/>
  <c r="S57" i="3"/>
  <c r="S66" i="3" s="1"/>
  <c r="R57" i="3"/>
  <c r="R66" i="3" s="1"/>
  <c r="Q57" i="3"/>
  <c r="Q66" i="3" s="1"/>
  <c r="P57" i="3"/>
  <c r="P66" i="3" s="1"/>
  <c r="O57" i="3"/>
  <c r="N57" i="3"/>
  <c r="M57" i="3"/>
  <c r="M66" i="3" s="1"/>
  <c r="S54" i="3"/>
  <c r="R54" i="3"/>
  <c r="Q54" i="3"/>
  <c r="P54" i="3"/>
  <c r="O54" i="3"/>
  <c r="N54" i="3"/>
  <c r="M54" i="3"/>
  <c r="S51" i="3"/>
  <c r="S65" i="3" s="1"/>
  <c r="R51" i="3"/>
  <c r="R65" i="3" s="1"/>
  <c r="Q51" i="3"/>
  <c r="Q65" i="3" s="1"/>
  <c r="P51" i="3"/>
  <c r="P65" i="3" s="1"/>
  <c r="O51" i="3"/>
  <c r="O65" i="3" s="1"/>
  <c r="N51" i="3"/>
  <c r="N65" i="3" s="1"/>
  <c r="M51" i="3"/>
  <c r="M65" i="3" s="1"/>
  <c r="S40" i="3"/>
  <c r="R40" i="3"/>
  <c r="Q40" i="3"/>
  <c r="P40" i="3"/>
  <c r="O40" i="3"/>
  <c r="N40" i="3"/>
  <c r="M40" i="3"/>
  <c r="S36" i="3"/>
  <c r="S35" i="3" s="1"/>
  <c r="R36" i="3"/>
  <c r="R35" i="3" s="1"/>
  <c r="Q36" i="3"/>
  <c r="Q35" i="3" s="1"/>
  <c r="P36" i="3"/>
  <c r="P35" i="3" s="1"/>
  <c r="O36" i="3"/>
  <c r="O35" i="3" s="1"/>
  <c r="N36" i="3"/>
  <c r="N35" i="3" s="1"/>
  <c r="M36" i="3"/>
  <c r="M35" i="3" s="1"/>
  <c r="S31" i="3"/>
  <c r="R31" i="3"/>
  <c r="Q31" i="3"/>
  <c r="P31" i="3"/>
  <c r="O31" i="3"/>
  <c r="N31" i="3"/>
  <c r="M31" i="3"/>
  <c r="S28" i="3"/>
  <c r="R28" i="3"/>
  <c r="Q28" i="3"/>
  <c r="P28" i="3"/>
  <c r="O28" i="3"/>
  <c r="N28" i="3"/>
  <c r="M28" i="3"/>
  <c r="S22" i="3"/>
  <c r="R22" i="3"/>
  <c r="Q22" i="3"/>
  <c r="P22" i="3"/>
  <c r="O22" i="3"/>
  <c r="N22" i="3"/>
  <c r="M22" i="3"/>
  <c r="S17" i="3"/>
  <c r="R17" i="3"/>
  <c r="Q17" i="3"/>
  <c r="P17" i="3"/>
  <c r="O17" i="3"/>
  <c r="N17" i="3"/>
  <c r="M17" i="3"/>
  <c r="Q12" i="3"/>
  <c r="P12" i="3"/>
  <c r="O12" i="3"/>
  <c r="N12" i="3"/>
  <c r="M12" i="3"/>
  <c r="S5" i="3"/>
  <c r="R5" i="3"/>
  <c r="Q5" i="3"/>
  <c r="P5" i="3"/>
  <c r="O5" i="3"/>
  <c r="N5" i="3"/>
  <c r="M5" i="3"/>
  <c r="H52" i="2"/>
  <c r="I52" i="2"/>
  <c r="J52" i="2"/>
  <c r="K52" i="2"/>
  <c r="L52" i="2"/>
  <c r="M52" i="2"/>
  <c r="N52" i="2"/>
  <c r="O52" i="2"/>
  <c r="P52" i="2"/>
  <c r="Q52" i="2"/>
  <c r="R52" i="2"/>
  <c r="G52" i="2"/>
  <c r="H49" i="2"/>
  <c r="H63" i="2" s="1"/>
  <c r="I49" i="2"/>
  <c r="I63" i="2" s="1"/>
  <c r="J49" i="2"/>
  <c r="J63" i="2" s="1"/>
  <c r="K49" i="2"/>
  <c r="K63" i="2" s="1"/>
  <c r="L49" i="2"/>
  <c r="L63" i="2" s="1"/>
  <c r="M49" i="2"/>
  <c r="M63" i="2" s="1"/>
  <c r="N49" i="2"/>
  <c r="N63" i="2" s="1"/>
  <c r="O49" i="2"/>
  <c r="O63" i="2" s="1"/>
  <c r="P49" i="2"/>
  <c r="P63" i="2" s="1"/>
  <c r="Q49" i="2"/>
  <c r="Q63" i="2" s="1"/>
  <c r="R49" i="2"/>
  <c r="R63" i="2" s="1"/>
  <c r="G49" i="2"/>
  <c r="G63" i="2" s="1"/>
  <c r="H40" i="2"/>
  <c r="I40" i="2"/>
  <c r="J40" i="2"/>
  <c r="K40" i="2"/>
  <c r="L40" i="2"/>
  <c r="M40" i="2"/>
  <c r="N40" i="2"/>
  <c r="O40" i="2"/>
  <c r="P40" i="2"/>
  <c r="Q40" i="2"/>
  <c r="R40" i="2"/>
  <c r="G40" i="2"/>
  <c r="H36" i="2"/>
  <c r="H35" i="2" s="1"/>
  <c r="I36" i="2"/>
  <c r="I35" i="2" s="1"/>
  <c r="J36" i="2"/>
  <c r="J35" i="2" s="1"/>
  <c r="K36" i="2"/>
  <c r="K35" i="2" s="1"/>
  <c r="L36" i="2"/>
  <c r="L35" i="2" s="1"/>
  <c r="M36" i="2"/>
  <c r="N36" i="2"/>
  <c r="N35" i="2" s="1"/>
  <c r="O36" i="2"/>
  <c r="O35" i="2" s="1"/>
  <c r="P36" i="2"/>
  <c r="P35" i="2" s="1"/>
  <c r="Q36" i="2"/>
  <c r="Q35" i="2" s="1"/>
  <c r="R36" i="2"/>
  <c r="R35" i="2" s="1"/>
  <c r="G36" i="2"/>
  <c r="G35" i="2" s="1"/>
  <c r="H31" i="2"/>
  <c r="I31" i="2"/>
  <c r="J31" i="2"/>
  <c r="K31" i="2"/>
  <c r="L31" i="2"/>
  <c r="M31" i="2"/>
  <c r="N31" i="2"/>
  <c r="O31" i="2"/>
  <c r="P31" i="2"/>
  <c r="Q31" i="2"/>
  <c r="R31" i="2"/>
  <c r="G31" i="2"/>
  <c r="H28" i="2"/>
  <c r="I28" i="2"/>
  <c r="J28" i="2"/>
  <c r="K28" i="2"/>
  <c r="L28" i="2"/>
  <c r="M28" i="2"/>
  <c r="N28" i="2"/>
  <c r="O28" i="2"/>
  <c r="P28" i="2"/>
  <c r="Q28" i="2"/>
  <c r="R28" i="2"/>
  <c r="G28" i="2"/>
  <c r="H22" i="2"/>
  <c r="I22" i="2"/>
  <c r="J22" i="2"/>
  <c r="K22" i="2"/>
  <c r="L22" i="2"/>
  <c r="M22" i="2"/>
  <c r="N22" i="2"/>
  <c r="N21" i="2" s="1"/>
  <c r="O22" i="2"/>
  <c r="O21" i="2" s="1"/>
  <c r="P22" i="2"/>
  <c r="P21" i="2" s="1"/>
  <c r="Q22" i="2"/>
  <c r="Q21" i="2" s="1"/>
  <c r="R22" i="2"/>
  <c r="G22" i="2"/>
  <c r="R17" i="2"/>
  <c r="R13" i="2"/>
  <c r="R6" i="2"/>
  <c r="R5" i="2" s="1"/>
  <c r="H54" i="1"/>
  <c r="I54" i="1"/>
  <c r="J54" i="1"/>
  <c r="K54" i="1"/>
  <c r="L54" i="1"/>
  <c r="M54" i="1"/>
  <c r="N54" i="1"/>
  <c r="O54" i="1"/>
  <c r="P54" i="1"/>
  <c r="Q54" i="1"/>
  <c r="R54" i="1"/>
  <c r="G54" i="1"/>
  <c r="H51" i="1"/>
  <c r="H65" i="1" s="1"/>
  <c r="I51" i="1"/>
  <c r="I65" i="1" s="1"/>
  <c r="J51" i="1"/>
  <c r="J65" i="1" s="1"/>
  <c r="K51" i="1"/>
  <c r="K65" i="1" s="1"/>
  <c r="L51" i="1"/>
  <c r="L65" i="1" s="1"/>
  <c r="M51" i="1"/>
  <c r="M65" i="1" s="1"/>
  <c r="N51" i="1"/>
  <c r="N65" i="1" s="1"/>
  <c r="O51" i="1"/>
  <c r="O65" i="1" s="1"/>
  <c r="P51" i="1"/>
  <c r="P65" i="1" s="1"/>
  <c r="Q51" i="1"/>
  <c r="Q65" i="1" s="1"/>
  <c r="R51" i="1"/>
  <c r="R65" i="1" s="1"/>
  <c r="G51" i="1"/>
  <c r="G65" i="1" s="1"/>
  <c r="H40" i="1"/>
  <c r="I40" i="1"/>
  <c r="J40" i="1"/>
  <c r="K40" i="1"/>
  <c r="L40" i="1"/>
  <c r="M40" i="1"/>
  <c r="N40" i="1"/>
  <c r="O40" i="1"/>
  <c r="P40" i="1"/>
  <c r="Q40" i="1"/>
  <c r="R40" i="1"/>
  <c r="G40" i="1"/>
  <c r="G17" i="1"/>
  <c r="H36" i="1"/>
  <c r="H35" i="1" s="1"/>
  <c r="I36" i="1"/>
  <c r="I35" i="1" s="1"/>
  <c r="J36" i="1"/>
  <c r="J35" i="1" s="1"/>
  <c r="K36" i="1"/>
  <c r="K35" i="1" s="1"/>
  <c r="L36" i="1"/>
  <c r="L35" i="1" s="1"/>
  <c r="M36" i="1"/>
  <c r="M35" i="1" s="1"/>
  <c r="N36" i="1"/>
  <c r="N35" i="1" s="1"/>
  <c r="O36" i="1"/>
  <c r="O35" i="1" s="1"/>
  <c r="P36" i="1"/>
  <c r="P35" i="1" s="1"/>
  <c r="Q36" i="1"/>
  <c r="Q35" i="1" s="1"/>
  <c r="R36" i="1"/>
  <c r="R35" i="1" s="1"/>
  <c r="G36" i="1"/>
  <c r="G35" i="1" s="1"/>
  <c r="H31" i="1"/>
  <c r="I31" i="1"/>
  <c r="J31" i="1"/>
  <c r="K31" i="1"/>
  <c r="L31" i="1"/>
  <c r="M31" i="1"/>
  <c r="N31" i="1"/>
  <c r="O31" i="1"/>
  <c r="P31" i="1"/>
  <c r="Q31" i="1"/>
  <c r="R31" i="1"/>
  <c r="G31" i="1"/>
  <c r="H28" i="1"/>
  <c r="I28" i="1"/>
  <c r="J28" i="1"/>
  <c r="K28" i="1"/>
  <c r="L28" i="1"/>
  <c r="M28" i="1"/>
  <c r="N28" i="1"/>
  <c r="O28" i="1"/>
  <c r="P28" i="1"/>
  <c r="Q28" i="1"/>
  <c r="R28" i="1"/>
  <c r="G28" i="1"/>
  <c r="H22" i="1"/>
  <c r="I22" i="1"/>
  <c r="J22" i="1"/>
  <c r="K22" i="1"/>
  <c r="L22" i="1"/>
  <c r="M22" i="1"/>
  <c r="N22" i="1"/>
  <c r="O22" i="1"/>
  <c r="P22" i="1"/>
  <c r="Q22" i="1"/>
  <c r="R22" i="1"/>
  <c r="G22" i="1"/>
  <c r="R57" i="1"/>
  <c r="R66" i="1" s="1"/>
  <c r="R17" i="1"/>
  <c r="R12" i="1"/>
  <c r="R5" i="1"/>
  <c r="Q12" i="1"/>
  <c r="G57" i="1"/>
  <c r="G66" i="1" s="1"/>
  <c r="H57" i="1"/>
  <c r="H66" i="1" s="1"/>
  <c r="I57" i="1"/>
  <c r="I66" i="1" s="1"/>
  <c r="J57" i="1"/>
  <c r="J66" i="1" s="1"/>
  <c r="K57" i="1"/>
  <c r="K66" i="1" s="1"/>
  <c r="L57" i="1"/>
  <c r="L66" i="1" s="1"/>
  <c r="M57" i="1"/>
  <c r="M66" i="1" s="1"/>
  <c r="N57" i="1"/>
  <c r="N66" i="1" s="1"/>
  <c r="O57" i="1"/>
  <c r="O66" i="1" s="1"/>
  <c r="P57" i="1"/>
  <c r="P66" i="1" s="1"/>
  <c r="Q57" i="1"/>
  <c r="Q17" i="1"/>
  <c r="P17" i="1"/>
  <c r="O17" i="1"/>
  <c r="N17" i="1"/>
  <c r="M17" i="1"/>
  <c r="L17" i="1"/>
  <c r="K17" i="1"/>
  <c r="J17" i="1"/>
  <c r="I17" i="1"/>
  <c r="H17" i="1"/>
  <c r="P12" i="1"/>
  <c r="O12" i="1"/>
  <c r="N12" i="1"/>
  <c r="M12" i="1"/>
  <c r="L12" i="1"/>
  <c r="K12" i="1"/>
  <c r="J12" i="1"/>
  <c r="I12" i="1"/>
  <c r="H12" i="1"/>
  <c r="G12" i="1"/>
  <c r="Q5" i="1"/>
  <c r="P5" i="1"/>
  <c r="O5" i="1"/>
  <c r="N5" i="1"/>
  <c r="M5" i="1"/>
  <c r="L5" i="1"/>
  <c r="K5" i="1"/>
  <c r="J5" i="1"/>
  <c r="I5" i="1"/>
  <c r="H5" i="1"/>
  <c r="G5" i="1"/>
  <c r="G17" i="2"/>
  <c r="H17" i="2"/>
  <c r="I17" i="2"/>
  <c r="J17" i="2"/>
  <c r="K17" i="2"/>
  <c r="L17" i="2"/>
  <c r="M17" i="2"/>
  <c r="N17" i="2"/>
  <c r="O17" i="2"/>
  <c r="P17" i="2"/>
  <c r="Q17" i="2"/>
  <c r="G13" i="2"/>
  <c r="H13" i="2"/>
  <c r="I13" i="2"/>
  <c r="J13" i="2"/>
  <c r="K13" i="2"/>
  <c r="L13" i="2"/>
  <c r="M13" i="2"/>
  <c r="N13" i="2"/>
  <c r="O13" i="2"/>
  <c r="P13" i="2"/>
  <c r="Q13" i="2"/>
  <c r="G6" i="2"/>
  <c r="H6" i="2"/>
  <c r="I6" i="2"/>
  <c r="J6" i="2"/>
  <c r="K6" i="2"/>
  <c r="L6" i="2"/>
  <c r="M6" i="2"/>
  <c r="N6" i="2"/>
  <c r="O6" i="2"/>
  <c r="P6" i="2"/>
  <c r="Q6" i="2"/>
  <c r="J21" i="2" l="1"/>
  <c r="H21" i="2"/>
  <c r="I21" i="2"/>
  <c r="G21" i="2"/>
  <c r="L21" i="2"/>
  <c r="K21" i="2"/>
  <c r="R21" i="2"/>
  <c r="R61" i="2" s="1"/>
  <c r="T66" i="3"/>
  <c r="T21" i="3"/>
  <c r="T4" i="3"/>
  <c r="T64" i="3" s="1"/>
  <c r="T21" i="4"/>
  <c r="N21" i="4"/>
  <c r="M21" i="4"/>
  <c r="O21" i="4"/>
  <c r="Q21" i="3"/>
  <c r="S21" i="3"/>
  <c r="R21" i="4"/>
  <c r="M4" i="4"/>
  <c r="M64" i="4" s="1"/>
  <c r="N4" i="4"/>
  <c r="N64" i="4" s="1"/>
  <c r="O4" i="4"/>
  <c r="P4" i="4"/>
  <c r="Q4" i="4"/>
  <c r="R4" i="4"/>
  <c r="S4" i="4"/>
  <c r="M4" i="3"/>
  <c r="N4" i="3"/>
  <c r="O4" i="3"/>
  <c r="P4" i="3"/>
  <c r="Q4" i="3"/>
  <c r="Q21" i="4"/>
  <c r="S21" i="4"/>
  <c r="P21" i="4"/>
  <c r="N21" i="3"/>
  <c r="O21" i="3"/>
  <c r="P21" i="3"/>
  <c r="R4" i="3"/>
  <c r="R21" i="3"/>
  <c r="S4" i="3"/>
  <c r="M21" i="3"/>
  <c r="N66" i="3"/>
  <c r="O66" i="3"/>
  <c r="J5" i="2"/>
  <c r="Q4" i="1"/>
  <c r="L21" i="1"/>
  <c r="K21" i="1"/>
  <c r="Q66" i="1"/>
  <c r="O4" i="1"/>
  <c r="G4" i="1"/>
  <c r="H4" i="1"/>
  <c r="K4" i="1"/>
  <c r="N4" i="1"/>
  <c r="P4" i="1"/>
  <c r="I4" i="1"/>
  <c r="J4" i="1"/>
  <c r="L4" i="1"/>
  <c r="R4" i="1"/>
  <c r="H5" i="2"/>
  <c r="H62" i="2" s="1"/>
  <c r="I5" i="2"/>
  <c r="G61" i="2"/>
  <c r="O5" i="2"/>
  <c r="J61" i="2"/>
  <c r="M5" i="2"/>
  <c r="N5" i="2"/>
  <c r="G5" i="2"/>
  <c r="L5" i="2"/>
  <c r="Q5" i="2"/>
  <c r="K5" i="2"/>
  <c r="P5" i="2"/>
  <c r="P62" i="2" s="1"/>
  <c r="Q62" i="2"/>
  <c r="M35" i="2"/>
  <c r="M21" i="2" s="1"/>
  <c r="O61" i="2"/>
  <c r="Q21" i="1"/>
  <c r="Q63" i="1" s="1"/>
  <c r="G21" i="1"/>
  <c r="G63" i="1" s="1"/>
  <c r="M4" i="1"/>
  <c r="P21" i="1"/>
  <c r="O21" i="1"/>
  <c r="N21" i="1"/>
  <c r="M21" i="1"/>
  <c r="M63" i="1" s="1"/>
  <c r="J21" i="1"/>
  <c r="I21" i="1"/>
  <c r="H21" i="1"/>
  <c r="K64" i="1" l="1"/>
  <c r="P64" i="1"/>
  <c r="T64" i="4"/>
  <c r="T63" i="4"/>
  <c r="T63" i="3"/>
  <c r="S64" i="4"/>
  <c r="N63" i="3"/>
  <c r="R64" i="4"/>
  <c r="M63" i="4"/>
  <c r="O63" i="3"/>
  <c r="Q64" i="3"/>
  <c r="O64" i="4"/>
  <c r="S64" i="3"/>
  <c r="R63" i="4"/>
  <c r="R64" i="3"/>
  <c r="Q63" i="4"/>
  <c r="S63" i="4"/>
  <c r="P63" i="4"/>
  <c r="O64" i="3"/>
  <c r="P64" i="3"/>
  <c r="M63" i="3"/>
  <c r="Q63" i="3"/>
  <c r="Q64" i="4"/>
  <c r="N63" i="4"/>
  <c r="O63" i="4"/>
  <c r="P64" i="4"/>
  <c r="N64" i="3"/>
  <c r="R63" i="3"/>
  <c r="S63" i="3"/>
  <c r="M64" i="3"/>
  <c r="P63" i="3"/>
  <c r="G64" i="1"/>
  <c r="I63" i="1"/>
  <c r="O63" i="1"/>
  <c r="R62" i="2"/>
  <c r="G62" i="2"/>
  <c r="I61" i="2"/>
  <c r="H61" i="2"/>
  <c r="N63" i="1"/>
  <c r="J63" i="1"/>
  <c r="K63" i="1"/>
  <c r="H64" i="1"/>
  <c r="L63" i="1"/>
  <c r="R63" i="1"/>
  <c r="M64" i="1"/>
  <c r="N64" i="1"/>
  <c r="Q64" i="1"/>
  <c r="P63" i="1"/>
  <c r="O64" i="1"/>
  <c r="L64" i="1"/>
  <c r="J64" i="1"/>
  <c r="H63" i="1"/>
  <c r="R64" i="1"/>
  <c r="I64" i="1"/>
  <c r="O62" i="2"/>
  <c r="M62" i="2"/>
  <c r="J62" i="2"/>
  <c r="Q61" i="2"/>
  <c r="L61" i="2"/>
  <c r="N62" i="2"/>
  <c r="I62" i="2"/>
  <c r="P61" i="2"/>
  <c r="M61" i="2"/>
  <c r="K62" i="2"/>
  <c r="N61" i="2"/>
  <c r="L62" i="2"/>
  <c r="K61" i="2"/>
</calcChain>
</file>

<file path=xl/sharedStrings.xml><?xml version="1.0" encoding="utf-8"?>
<sst xmlns="http://schemas.openxmlformats.org/spreadsheetml/2006/main" count="792" uniqueCount="121">
  <si>
    <t>DENOMINACIÓN</t>
  </si>
  <si>
    <t>PRODCOM</t>
  </si>
  <si>
    <t>Motocultores</t>
  </si>
  <si>
    <t>Maquinaria agrícola, para la preparación del suelo, el cultivo, la siembra</t>
  </si>
  <si>
    <t>Arados</t>
  </si>
  <si>
    <t>Gradas de discos</t>
  </si>
  <si>
    <t>Escarificadores y cultivadores</t>
  </si>
  <si>
    <t>Gradas de púas</t>
  </si>
  <si>
    <t>Motobinadoras</t>
  </si>
  <si>
    <t>Las demás gradas, cultivadores, rotocultores, etc.</t>
  </si>
  <si>
    <t>Sembradoras, plantadoras y transplantadoras</t>
  </si>
  <si>
    <t>Distribuidores de abonos minerales o químicos</t>
  </si>
  <si>
    <t>Los demás distribuidores de abonos</t>
  </si>
  <si>
    <t>Las demás máquinas agrícolas, para la preparación o el trabajo del suelo o para el cultivo; rodillos para césped o terrenos de deporte</t>
  </si>
  <si>
    <t>Máquinas para cosechar</t>
  </si>
  <si>
    <t>Guadañadoras</t>
  </si>
  <si>
    <t>Motoguadañadoras y guadañadoras no diseñadas para ser arrastradas o montadas en un tractor</t>
  </si>
  <si>
    <t>Las demás diseñadas para ser arrastradas o montadas en un tractor</t>
  </si>
  <si>
    <t>Las demás sin motor, no diseñadas para ser arrastradas o montadas en un tractor</t>
  </si>
  <si>
    <t>Henificadoras</t>
  </si>
  <si>
    <t>Prensas para paja y forraje (incluye recogedoras)</t>
  </si>
  <si>
    <t>Trilladoras</t>
  </si>
  <si>
    <t>Cosechadoras-trilladoras</t>
  </si>
  <si>
    <t>Las demás</t>
  </si>
  <si>
    <t>Para la recolección de raíces o tubérculos</t>
  </si>
  <si>
    <t>Recolectoras de patatas</t>
  </si>
  <si>
    <t>Descoronadoras para la remolacha</t>
  </si>
  <si>
    <t>Las demás para raíces o tubérculos</t>
  </si>
  <si>
    <t>Otras máquinas para recolectar</t>
  </si>
  <si>
    <t>Recogedoras-picadoras</t>
  </si>
  <si>
    <t>Para tractor</t>
  </si>
  <si>
    <t>Autopropulsadas</t>
  </si>
  <si>
    <t>Las demás (de maíz, arrancadoras, vendimiadoras, deshojadoras, deschaladoras, desgranadoras, etc.)</t>
  </si>
  <si>
    <t>Aparatos mecánicos para proyectar, dispersar o pulverizar liquidos o polvos</t>
  </si>
  <si>
    <t>Aparatos de riego</t>
  </si>
  <si>
    <t>Portátiles con y sin motor (excepto de riego)</t>
  </si>
  <si>
    <t>Pulverizadores y espolvoreadores diseñados para que los lleve o arrastre un tractor</t>
  </si>
  <si>
    <t>Los demás</t>
  </si>
  <si>
    <t>Remolques y semiremolques, autocargadores o autodescargadores para uso agrícola</t>
  </si>
  <si>
    <t>Máquinas para la limpieza o clasificación de huevos, frutos y otros productos agrícolas</t>
  </si>
  <si>
    <t>Ordeñadoras</t>
  </si>
  <si>
    <t>Máquinas para preparar alimentos o piensos para animales</t>
  </si>
  <si>
    <t>Máquinas para la avicultura</t>
  </si>
  <si>
    <t>Incubadoras y criadoras</t>
  </si>
  <si>
    <t>Las demás máquinas y aparatos para la agricultura, horticultura, silvicultura, ganadería, avicultura o apicultura</t>
  </si>
  <si>
    <t>Recolectoras de madera</t>
  </si>
  <si>
    <t>Las demás (incluye esquiladoras mecánicas y abrevaderos automáticos)</t>
  </si>
  <si>
    <t>Accesorios, partes y piezas sueltas</t>
  </si>
  <si>
    <t>Para máquinas de preparación del suelo</t>
  </si>
  <si>
    <t>Para máquinas y aparatos para cosechar, trillar, cortadoras de césped, guadañadoras, clasificadoras de huevos, frutas, etc.</t>
  </si>
  <si>
    <t>Para ordeñadoras y maquinas y aparatos para la industria lechera</t>
  </si>
  <si>
    <t>Para máquinas y aparatos para la avicultura</t>
  </si>
  <si>
    <t>Para las demás máquinas y aparatos</t>
  </si>
  <si>
    <t>Sembradoras de precisión, con mando central</t>
  </si>
  <si>
    <t>Las demás sembradoras</t>
  </si>
  <si>
    <t>Plantadoras y transplantadoras</t>
  </si>
  <si>
    <t>LABOREO</t>
  </si>
  <si>
    <t>SIEMBRA Y PLANTACION</t>
  </si>
  <si>
    <t>FERTILIZACIÓN</t>
  </si>
  <si>
    <t>Desde 2017</t>
  </si>
  <si>
    <t>hasta 2017</t>
  </si>
  <si>
    <t>TOTAL</t>
  </si>
  <si>
    <t>MÁQUINAS</t>
  </si>
  <si>
    <t>SI</t>
  </si>
  <si>
    <t>Máquinas agrícolas</t>
  </si>
  <si>
    <t>Otras máquinas</t>
  </si>
  <si>
    <t>Partes</t>
  </si>
  <si>
    <t>Carretillas autopropulsadas, con dispositivo de elevación o manipulación, con motor eléctrico, que eleven a una altura igual o superior a 1 m</t>
  </si>
  <si>
    <t>Carretillas autopropulsadas, con dispositivo de elevación o manipulación, con motor eléctrico, que eleven a una altura inferior a 1 m</t>
  </si>
  <si>
    <t>Carretillas autopropulsadas sin motor eléctrico con dispositivo de elevación o manipulación incorporado</t>
  </si>
  <si>
    <t>Carretillas con dispositivo de elevación o manipulación, excepto autopropulsadas</t>
  </si>
  <si>
    <t>Cargadores especialmente diseñados para explotaciones agrícolas</t>
  </si>
  <si>
    <t>Reparación y mantenimiento de tractores agrícolas</t>
  </si>
  <si>
    <t>Reparación y mantenimiento de maquinaria agrícola y forestal</t>
  </si>
  <si>
    <t>Instalación de maquinaria agrícola y forestal</t>
  </si>
  <si>
    <t>Motores de émbolo de explosión y encendido por compresión (diésel o semidiésel), para tractores agrícolas o forestales de ruedas</t>
  </si>
  <si>
    <t>28.11.13.10</t>
  </si>
  <si>
    <t>Cuchillas y hojas cortantes para máquinas agrícolas, hortícolas o forestales (excepto cuchillas para arados y discos para gradas)</t>
  </si>
  <si>
    <t>Cuchillas y hojas cortantes para máquinas agrícolas, hortícolas o forestales (excepto cuchillas para arados y discos para gradas) (kg)</t>
  </si>
  <si>
    <t>Cargadoras y palas cargadoras de carga frontal autopropulsadas, sobre neumáticos u orugas, excepto las proyectadas especialmente para trabajos subterráneos</t>
  </si>
  <si>
    <t>Palas mecánicas autopropulsadas, excavadoras y palas cargadoras cuya superestructura pueda girar 360°, excepto las palas cargadoras de carga frontal</t>
  </si>
  <si>
    <t>Palas mecánicas, excavadoras y palas cargadoras autopropulsadas (excepto aquellas cuya superestructura pueda girar 360° y las de carga frontal)</t>
  </si>
  <si>
    <t>TRACTORES</t>
  </si>
  <si>
    <t>FABRICACION</t>
  </si>
  <si>
    <t>IMPORTACION</t>
  </si>
  <si>
    <t>EXPORTACION</t>
  </si>
  <si>
    <t>ROMA</t>
  </si>
  <si>
    <t>MAQUINAS</t>
  </si>
  <si>
    <t>OTROS LABOREO, SIEMBRA Y FERTILIZACION</t>
  </si>
  <si>
    <t>SIEMBRA</t>
  </si>
  <si>
    <t>PLANTACION</t>
  </si>
  <si>
    <t>RECOLECCION</t>
  </si>
  <si>
    <t>ESPACIOS VERDES</t>
  </si>
  <si>
    <t>RIEGO</t>
  </si>
  <si>
    <t>PROTECCION DE CULTIVOS</t>
  </si>
  <si>
    <t>REMOLQUES</t>
  </si>
  <si>
    <t>INDUSTRIAS</t>
  </si>
  <si>
    <t>GANADERIA</t>
  </si>
  <si>
    <t>SILVICULTURA</t>
  </si>
  <si>
    <t>PARTES</t>
  </si>
  <si>
    <t>CARGA</t>
  </si>
  <si>
    <t>Cortasetos</t>
  </si>
  <si>
    <t>Cizallas para setos, tijeras de podar y herramientas similares, para usar con las dos manos </t>
  </si>
  <si>
    <t>Sierras de mano </t>
  </si>
  <si>
    <t>Tijeras de podar (incluidas las de trinchar aves), para usar con una sola mano</t>
  </si>
  <si>
    <t>Cortacésped - Corte horizontal - Eléctrico</t>
  </si>
  <si>
    <t>Cortacésped - Corte horizontal - Gasolina - Autopropulsado - Con asiento</t>
  </si>
  <si>
    <t>Cortacésped - Corte horizontal - Gasolina - Autopropulsado - Otros</t>
  </si>
  <si>
    <t>Cortacésped - Corte horizontal - Otros</t>
  </si>
  <si>
    <t>Cortacésped - Corte vertical - Eléctrico</t>
  </si>
  <si>
    <t>Cortacésped - Corte vertical - Gasolina - Autopropulsado - Con asiento</t>
  </si>
  <si>
    <t>Cortacésped - Corte vertical - Gasolina - Autopropulsado - Otros</t>
  </si>
  <si>
    <t>Cortacésped - Corte vertical - Otros</t>
  </si>
  <si>
    <t>Cortacésped - Corte vertical - Sin motor</t>
  </si>
  <si>
    <t>Segadoras - Sin motor - No acopladas al tractor</t>
  </si>
  <si>
    <t>Motosierras eléctricas</t>
  </si>
  <si>
    <t>Motosierras gasolina</t>
  </si>
  <si>
    <t>Motosierras - Partes</t>
  </si>
  <si>
    <t>Proteccion de cultivos</t>
  </si>
  <si>
    <t>Otros equipos de aplicación de productos - Agrícolas - Otros</t>
  </si>
  <si>
    <t>Protección de cultivos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</si>
</sst>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u/>
      <sz val="12"/>
      <color theme="10"/>
      <name val="Helvetica"/>
      <family val="2"/>
    </font>
    <font>
      <b/>
      <sz val="16"/>
      <color theme="1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b/>
      <sz val="20"/>
      <color theme="1"/>
      <name val="Helvetic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Helvetica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theme="9" tint="0.39997558519241921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rgb="FFE2EFDA"/>
      </top>
      <bottom style="thin">
        <color rgb="FFE2EFDA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4" fillId="3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5" fillId="0" borderId="0" xfId="1" applyFont="1"/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64" fontId="3" fillId="3" borderId="0" xfId="0" applyNumberFormat="1" applyFont="1" applyFill="1"/>
    <xf numFmtId="164" fontId="4" fillId="3" borderId="0" xfId="0" applyNumberFormat="1" applyFont="1" applyFill="1"/>
    <xf numFmtId="164" fontId="4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/>
    <xf numFmtId="0" fontId="3" fillId="4" borderId="0" xfId="0" applyFont="1" applyFill="1" applyAlignment="1">
      <alignment wrapText="1"/>
    </xf>
    <xf numFmtId="0" fontId="4" fillId="4" borderId="0" xfId="0" applyFont="1" applyFill="1"/>
    <xf numFmtId="164" fontId="3" fillId="4" borderId="0" xfId="0" applyNumberFormat="1" applyFont="1" applyFill="1"/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3" fillId="3" borderId="0" xfId="0" applyNumberFormat="1" applyFont="1" applyFill="1"/>
    <xf numFmtId="1" fontId="3" fillId="4" borderId="0" xfId="0" applyNumberFormat="1" applyFont="1" applyFill="1"/>
    <xf numFmtId="1" fontId="3" fillId="2" borderId="0" xfId="0" applyNumberFormat="1" applyFont="1" applyFill="1"/>
    <xf numFmtId="1" fontId="4" fillId="0" borderId="0" xfId="0" applyNumberFormat="1" applyFont="1"/>
    <xf numFmtId="1" fontId="4" fillId="3" borderId="0" xfId="0" applyNumberFormat="1" applyFont="1" applyFill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10" fillId="0" borderId="0" xfId="0" applyNumberFormat="1" applyFont="1"/>
    <xf numFmtId="0" fontId="11" fillId="0" borderId="0" xfId="0" applyFont="1" applyAlignment="1">
      <alignment horizontal="center"/>
    </xf>
    <xf numFmtId="0" fontId="4" fillId="2" borderId="0" xfId="0" applyFont="1" applyFill="1"/>
    <xf numFmtId="0" fontId="11" fillId="4" borderId="0" xfId="0" applyFont="1" applyFill="1"/>
    <xf numFmtId="0" fontId="8" fillId="5" borderId="1" xfId="0" applyFont="1" applyFill="1" applyBorder="1"/>
    <xf numFmtId="0" fontId="3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164" fontId="3" fillId="6" borderId="0" xfId="0" applyNumberFormat="1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164" fontId="4" fillId="6" borderId="0" xfId="0" applyNumberFormat="1" applyFont="1" applyFill="1"/>
    <xf numFmtId="0" fontId="0" fillId="0" borderId="1" xfId="0" applyBorder="1"/>
    <xf numFmtId="0" fontId="12" fillId="0" borderId="2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es/infoine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es/infoine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es/infoin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50800</xdr:rowOff>
    </xdr:from>
    <xdr:to>
      <xdr:col>1</xdr:col>
      <xdr:colOff>1905000</xdr:colOff>
      <xdr:row>1</xdr:row>
      <xdr:rowOff>186267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CE02B7-F92B-2CCE-7D17-067665299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800"/>
          <a:ext cx="2540000" cy="465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101600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5A280-EF0C-0659-ACDB-9ED59ABF16CB}"/>
            </a:ext>
          </a:extLst>
        </xdr:cNvPr>
        <xdr:cNvSpPr>
          <a:spLocks noChangeAspect="1" noChangeArrowheads="1"/>
        </xdr:cNvSpPr>
      </xdr:nvSpPr>
      <xdr:spPr bwMode="auto">
        <a:xfrm>
          <a:off x="0" y="123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101600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1DE60-A80D-A94E-A898-AA316F86A6C9}"/>
            </a:ext>
          </a:extLst>
        </xdr:cNvPr>
        <xdr:cNvSpPr>
          <a:spLocks noChangeAspect="1" noChangeArrowheads="1"/>
        </xdr:cNvSpPr>
      </xdr:nvSpPr>
      <xdr:spPr bwMode="auto">
        <a:xfrm>
          <a:off x="825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101600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E54DD-D021-C14F-BC85-132CD0A5A910}"/>
            </a:ext>
          </a:extLst>
        </xdr:cNvPr>
        <xdr:cNvSpPr>
          <a:spLocks noChangeAspect="1" noChangeArrowheads="1"/>
        </xdr:cNvSpPr>
      </xdr:nvSpPr>
      <xdr:spPr bwMode="auto">
        <a:xfrm>
          <a:off x="825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E3EC-6706-0542-9D48-A23E44383C78}">
  <dimension ref="A2:S94"/>
  <sheetViews>
    <sheetView workbookViewId="0">
      <selection activeCell="C3" sqref="C3"/>
    </sheetView>
  </sheetViews>
  <sheetFormatPr baseColWidth="10" defaultRowHeight="26" x14ac:dyDescent="0.2"/>
  <cols>
    <col min="1" max="1" width="10.83203125" style="39"/>
    <col min="2" max="2" width="47.1640625" style="3" customWidth="1"/>
    <col min="3" max="3" width="13.83203125" style="3" customWidth="1"/>
    <col min="4" max="4" width="48.83203125" style="3" customWidth="1"/>
    <col min="5" max="5" width="23.1640625" style="3" customWidth="1"/>
    <col min="6" max="6" width="23.1640625" style="26" customWidth="1"/>
    <col min="7" max="16" width="10.83203125" style="32" customWidth="1"/>
    <col min="17" max="19" width="12.1640625" style="32" bestFit="1" customWidth="1"/>
    <col min="20" max="16384" width="10.83203125" style="3"/>
  </cols>
  <sheetData>
    <row r="2" spans="1:19" x14ac:dyDescent="0.25">
      <c r="B2" s="59" t="s">
        <v>59</v>
      </c>
      <c r="C2" s="59"/>
      <c r="D2" s="59" t="s">
        <v>60</v>
      </c>
      <c r="E2" s="59"/>
      <c r="F2" s="1"/>
      <c r="G2" s="36">
        <v>2011</v>
      </c>
      <c r="H2" s="36">
        <v>2012</v>
      </c>
      <c r="I2" s="36">
        <v>2013</v>
      </c>
      <c r="J2" s="36">
        <v>2014</v>
      </c>
      <c r="K2" s="36">
        <v>2015</v>
      </c>
      <c r="L2" s="36">
        <v>2016</v>
      </c>
      <c r="M2" s="36">
        <v>2017</v>
      </c>
      <c r="N2" s="36">
        <v>2018</v>
      </c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</row>
    <row r="3" spans="1:19" x14ac:dyDescent="0.2">
      <c r="B3" s="2" t="s">
        <v>0</v>
      </c>
      <c r="C3" s="2" t="s">
        <v>1</v>
      </c>
      <c r="D3" s="2" t="s">
        <v>0</v>
      </c>
      <c r="E3" s="2" t="s">
        <v>1</v>
      </c>
      <c r="F3" s="2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7" x14ac:dyDescent="0.2">
      <c r="A4" s="58">
        <v>65</v>
      </c>
      <c r="B4" s="9" t="s">
        <v>2</v>
      </c>
      <c r="C4" s="9">
        <v>2830100001</v>
      </c>
      <c r="D4" s="9" t="s">
        <v>2</v>
      </c>
      <c r="E4" s="4">
        <v>2830100001</v>
      </c>
      <c r="F4" s="23"/>
      <c r="G4" s="29">
        <v>1915</v>
      </c>
      <c r="H4" s="29">
        <v>1203</v>
      </c>
      <c r="I4" s="29">
        <v>1125</v>
      </c>
      <c r="J4" s="29">
        <v>868</v>
      </c>
      <c r="K4" s="29">
        <v>858</v>
      </c>
      <c r="L4" s="29">
        <v>554</v>
      </c>
      <c r="M4" s="29">
        <v>633</v>
      </c>
      <c r="N4" s="29">
        <v>464</v>
      </c>
      <c r="O4" s="29">
        <v>307</v>
      </c>
      <c r="P4" s="29">
        <v>292</v>
      </c>
      <c r="Q4" s="29">
        <v>1246</v>
      </c>
      <c r="R4" s="29">
        <v>282</v>
      </c>
      <c r="S4" s="29"/>
    </row>
    <row r="5" spans="1:19" ht="34" x14ac:dyDescent="0.2">
      <c r="A5" s="58"/>
      <c r="B5" s="18" t="s">
        <v>3</v>
      </c>
      <c r="C5" s="18"/>
      <c r="D5" s="18" t="s">
        <v>3</v>
      </c>
      <c r="E5" s="21"/>
      <c r="F5" s="24"/>
      <c r="G5" s="30">
        <f>+G6+G13+G17+G20</f>
        <v>21375</v>
      </c>
      <c r="H5" s="30">
        <f t="shared" ref="H5:S5" si="0">+H6+H13+H17+H20</f>
        <v>18710</v>
      </c>
      <c r="I5" s="30">
        <f t="shared" si="0"/>
        <v>17811</v>
      </c>
      <c r="J5" s="30">
        <f t="shared" si="0"/>
        <v>14669</v>
      </c>
      <c r="K5" s="30">
        <f t="shared" si="0"/>
        <v>14800</v>
      </c>
      <c r="L5" s="30">
        <f t="shared" si="0"/>
        <v>13719</v>
      </c>
      <c r="M5" s="30">
        <f t="shared" si="0"/>
        <v>15904</v>
      </c>
      <c r="N5" s="30">
        <f t="shared" si="0"/>
        <v>16477</v>
      </c>
      <c r="O5" s="30">
        <f t="shared" si="0"/>
        <v>17015</v>
      </c>
      <c r="P5" s="30">
        <f t="shared" si="0"/>
        <v>17622</v>
      </c>
      <c r="Q5" s="30">
        <f t="shared" si="0"/>
        <v>26566</v>
      </c>
      <c r="R5" s="30">
        <f t="shared" si="0"/>
        <v>24965</v>
      </c>
      <c r="S5" s="30">
        <f t="shared" si="0"/>
        <v>20343</v>
      </c>
    </row>
    <row r="6" spans="1:19" ht="17" x14ac:dyDescent="0.2">
      <c r="A6" s="58"/>
      <c r="B6" s="11" t="s">
        <v>56</v>
      </c>
      <c r="C6" s="11"/>
      <c r="D6" s="11"/>
      <c r="E6" s="6"/>
      <c r="F6" s="25"/>
      <c r="G6" s="31">
        <f t="shared" ref="G6:S6" si="1">SUM(G7:G12)</f>
        <v>10875</v>
      </c>
      <c r="H6" s="31">
        <f t="shared" si="1"/>
        <v>8767</v>
      </c>
      <c r="I6" s="31">
        <f t="shared" si="1"/>
        <v>8114</v>
      </c>
      <c r="J6" s="31">
        <f t="shared" si="1"/>
        <v>5923</v>
      </c>
      <c r="K6" s="31">
        <f t="shared" si="1"/>
        <v>5916</v>
      </c>
      <c r="L6" s="31">
        <f t="shared" si="1"/>
        <v>6116</v>
      </c>
      <c r="M6" s="31">
        <f t="shared" si="1"/>
        <v>7021</v>
      </c>
      <c r="N6" s="31">
        <f t="shared" si="1"/>
        <v>7185</v>
      </c>
      <c r="O6" s="31">
        <f t="shared" si="1"/>
        <v>7602</v>
      </c>
      <c r="P6" s="31">
        <f t="shared" si="1"/>
        <v>7438</v>
      </c>
      <c r="Q6" s="31">
        <f t="shared" si="1"/>
        <v>11468</v>
      </c>
      <c r="R6" s="31">
        <f t="shared" si="1"/>
        <v>10852</v>
      </c>
      <c r="S6" s="31">
        <f t="shared" si="1"/>
        <v>6788</v>
      </c>
    </row>
    <row r="7" spans="1:19" ht="17" x14ac:dyDescent="0.2">
      <c r="A7" s="58"/>
      <c r="B7" s="12" t="s">
        <v>4</v>
      </c>
      <c r="C7" s="12">
        <v>2830314003</v>
      </c>
      <c r="D7" s="12" t="s">
        <v>4</v>
      </c>
      <c r="E7" s="3">
        <v>2830314003</v>
      </c>
      <c r="G7" s="32">
        <v>3646</v>
      </c>
      <c r="H7" s="32">
        <v>2439</v>
      </c>
      <c r="I7" s="32">
        <v>2282</v>
      </c>
      <c r="J7" s="32">
        <v>1830</v>
      </c>
      <c r="K7" s="32">
        <v>1712</v>
      </c>
      <c r="L7" s="32">
        <v>1866</v>
      </c>
      <c r="M7" s="32">
        <v>1930</v>
      </c>
      <c r="N7" s="32">
        <v>2100</v>
      </c>
      <c r="O7" s="32">
        <v>2148</v>
      </c>
      <c r="P7" s="32">
        <v>2278</v>
      </c>
      <c r="Q7" s="32">
        <v>4099</v>
      </c>
      <c r="R7" s="32">
        <v>5167</v>
      </c>
      <c r="S7" s="32">
        <v>1688</v>
      </c>
    </row>
    <row r="8" spans="1:19" ht="17" x14ac:dyDescent="0.2">
      <c r="A8" s="58"/>
      <c r="B8" s="12" t="s">
        <v>5</v>
      </c>
      <c r="C8" s="12">
        <v>2830322006</v>
      </c>
      <c r="D8" s="12" t="s">
        <v>5</v>
      </c>
      <c r="E8" s="3">
        <v>2830322006</v>
      </c>
      <c r="G8" s="32">
        <v>783</v>
      </c>
      <c r="H8" s="32">
        <v>684</v>
      </c>
      <c r="I8" s="32">
        <v>602</v>
      </c>
      <c r="J8" s="32">
        <v>651</v>
      </c>
      <c r="K8" s="32">
        <v>702</v>
      </c>
      <c r="L8" s="32">
        <v>714</v>
      </c>
      <c r="M8" s="32">
        <v>897</v>
      </c>
      <c r="N8" s="32">
        <v>918</v>
      </c>
      <c r="O8" s="32">
        <v>1093</v>
      </c>
      <c r="P8" s="32">
        <v>896</v>
      </c>
      <c r="Q8" s="32">
        <v>943</v>
      </c>
      <c r="R8" s="32">
        <v>623</v>
      </c>
      <c r="S8" s="32">
        <v>727</v>
      </c>
    </row>
    <row r="9" spans="1:19" ht="17" x14ac:dyDescent="0.2">
      <c r="A9" s="58"/>
      <c r="B9" s="12" t="s">
        <v>6</v>
      </c>
      <c r="C9" s="12">
        <v>2830321008</v>
      </c>
      <c r="D9" s="12" t="s">
        <v>6</v>
      </c>
      <c r="E9" s="3">
        <v>2830321008</v>
      </c>
      <c r="G9" s="32">
        <v>2539</v>
      </c>
      <c r="H9" s="32">
        <v>2298</v>
      </c>
      <c r="I9" s="32">
        <v>2724</v>
      </c>
      <c r="J9" s="32">
        <v>2426</v>
      </c>
      <c r="K9" s="32">
        <v>2412</v>
      </c>
      <c r="L9" s="32">
        <v>2449</v>
      </c>
      <c r="M9" s="32">
        <v>2888</v>
      </c>
      <c r="N9" s="32">
        <v>3161</v>
      </c>
      <c r="O9" s="32">
        <v>3266</v>
      </c>
      <c r="P9" s="32">
        <v>3354</v>
      </c>
      <c r="Q9" s="32">
        <v>5133</v>
      </c>
      <c r="R9" s="32">
        <v>3959</v>
      </c>
      <c r="S9" s="32">
        <v>4373</v>
      </c>
    </row>
    <row r="10" spans="1:19" ht="17" x14ac:dyDescent="0.2">
      <c r="A10" s="58"/>
      <c r="B10" s="12" t="s">
        <v>7</v>
      </c>
      <c r="C10" s="12">
        <v>2830323004</v>
      </c>
      <c r="D10" s="12" t="s">
        <v>7</v>
      </c>
      <c r="E10" s="3">
        <v>2830323004</v>
      </c>
      <c r="G10" s="32">
        <v>90</v>
      </c>
      <c r="H10" s="32">
        <v>159</v>
      </c>
      <c r="I10" s="32">
        <v>114</v>
      </c>
      <c r="J10" s="32">
        <v>78</v>
      </c>
      <c r="K10" s="32">
        <v>89</v>
      </c>
      <c r="L10" s="32">
        <v>49</v>
      </c>
      <c r="Q10" s="32">
        <v>0</v>
      </c>
      <c r="R10" s="32">
        <v>0</v>
      </c>
    </row>
    <row r="11" spans="1:19" ht="17" x14ac:dyDescent="0.2">
      <c r="A11" s="58"/>
      <c r="B11" s="12" t="s">
        <v>8</v>
      </c>
      <c r="C11" s="12">
        <v>2830325009</v>
      </c>
      <c r="D11" s="12" t="s">
        <v>8</v>
      </c>
      <c r="E11" s="3">
        <v>2830325009</v>
      </c>
    </row>
    <row r="12" spans="1:19" ht="17" x14ac:dyDescent="0.2">
      <c r="A12" s="58"/>
      <c r="B12" s="12" t="s">
        <v>9</v>
      </c>
      <c r="C12" s="12">
        <v>2830327005</v>
      </c>
      <c r="D12" s="12" t="s">
        <v>9</v>
      </c>
      <c r="E12" s="3">
        <v>2830327005</v>
      </c>
      <c r="G12" s="32">
        <v>3817</v>
      </c>
      <c r="H12" s="32">
        <v>3187</v>
      </c>
      <c r="I12" s="32">
        <v>2392</v>
      </c>
      <c r="J12" s="32">
        <v>938</v>
      </c>
      <c r="K12" s="32">
        <v>1001</v>
      </c>
      <c r="L12" s="32">
        <v>1038</v>
      </c>
      <c r="M12" s="32">
        <v>1306</v>
      </c>
      <c r="N12" s="32">
        <v>1006</v>
      </c>
      <c r="O12" s="32">
        <v>1095</v>
      </c>
      <c r="P12" s="32">
        <v>910</v>
      </c>
      <c r="Q12" s="32">
        <v>1293</v>
      </c>
      <c r="R12" s="32">
        <v>1103</v>
      </c>
    </row>
    <row r="13" spans="1:19" ht="17" x14ac:dyDescent="0.2">
      <c r="A13" s="58"/>
      <c r="B13" s="11" t="s">
        <v>57</v>
      </c>
      <c r="C13" s="11"/>
      <c r="D13" s="11"/>
      <c r="E13" s="6"/>
      <c r="F13" s="25"/>
      <c r="G13" s="31">
        <f t="shared" ref="G13:S13" si="2">SUM(G14:G16)</f>
        <v>2949</v>
      </c>
      <c r="H13" s="31">
        <f t="shared" si="2"/>
        <v>3401</v>
      </c>
      <c r="I13" s="31">
        <f t="shared" si="2"/>
        <v>3655</v>
      </c>
      <c r="J13" s="31">
        <f t="shared" si="2"/>
        <v>3631</v>
      </c>
      <c r="K13" s="31">
        <f t="shared" si="2"/>
        <v>3971</v>
      </c>
      <c r="L13" s="31">
        <f t="shared" si="2"/>
        <v>2956</v>
      </c>
      <c r="M13" s="31">
        <f t="shared" si="2"/>
        <v>2553</v>
      </c>
      <c r="N13" s="31">
        <f t="shared" si="2"/>
        <v>2196</v>
      </c>
      <c r="O13" s="31">
        <f t="shared" si="2"/>
        <v>1996</v>
      </c>
      <c r="P13" s="31">
        <f t="shared" si="2"/>
        <v>1901</v>
      </c>
      <c r="Q13" s="31">
        <f t="shared" si="2"/>
        <v>3046</v>
      </c>
      <c r="R13" s="31">
        <f t="shared" si="2"/>
        <v>2513</v>
      </c>
      <c r="S13" s="31">
        <f t="shared" si="2"/>
        <v>1583</v>
      </c>
    </row>
    <row r="14" spans="1:19" ht="17" x14ac:dyDescent="0.2">
      <c r="A14" s="58"/>
      <c r="B14" s="12" t="s">
        <v>10</v>
      </c>
      <c r="C14" s="12">
        <v>2830330009</v>
      </c>
      <c r="D14" s="12" t="s">
        <v>53</v>
      </c>
      <c r="E14" s="3">
        <v>2830333301</v>
      </c>
      <c r="G14" s="32">
        <v>447</v>
      </c>
      <c r="H14" s="32">
        <v>1616</v>
      </c>
      <c r="I14" s="32">
        <v>1573</v>
      </c>
      <c r="J14" s="32">
        <v>1686</v>
      </c>
      <c r="K14" s="32">
        <v>2003</v>
      </c>
      <c r="L14" s="32">
        <v>1729</v>
      </c>
      <c r="M14" s="32">
        <v>2553</v>
      </c>
      <c r="N14" s="32">
        <v>2196</v>
      </c>
      <c r="O14" s="32">
        <v>1996</v>
      </c>
      <c r="P14" s="32">
        <v>1901</v>
      </c>
      <c r="Q14" s="32">
        <v>3046</v>
      </c>
      <c r="R14" s="32">
        <v>2513</v>
      </c>
      <c r="S14" s="32">
        <v>1583</v>
      </c>
    </row>
    <row r="15" spans="1:19" ht="17" x14ac:dyDescent="0.2">
      <c r="A15" s="58"/>
      <c r="B15" s="12"/>
      <c r="C15" s="12"/>
      <c r="D15" s="12" t="s">
        <v>54</v>
      </c>
      <c r="E15" s="3">
        <v>2830333509</v>
      </c>
      <c r="G15" s="32">
        <v>2502</v>
      </c>
      <c r="H15" s="32">
        <v>1606</v>
      </c>
      <c r="I15" s="32">
        <v>1911</v>
      </c>
      <c r="J15" s="32">
        <v>1750</v>
      </c>
      <c r="K15" s="32">
        <v>1775</v>
      </c>
      <c r="L15" s="32">
        <v>1016</v>
      </c>
    </row>
    <row r="16" spans="1:19" ht="17" x14ac:dyDescent="0.2">
      <c r="A16" s="58"/>
      <c r="B16" s="12"/>
      <c r="C16" s="12"/>
      <c r="D16" s="12" t="s">
        <v>55</v>
      </c>
      <c r="E16" s="3">
        <v>2830335008</v>
      </c>
      <c r="H16" s="32">
        <v>179</v>
      </c>
      <c r="I16" s="32">
        <v>171</v>
      </c>
      <c r="J16" s="32">
        <v>195</v>
      </c>
      <c r="K16" s="32">
        <v>193</v>
      </c>
      <c r="L16" s="32">
        <v>211</v>
      </c>
    </row>
    <row r="17" spans="1:19" ht="17" x14ac:dyDescent="0.2">
      <c r="A17" s="58"/>
      <c r="B17" s="11" t="s">
        <v>58</v>
      </c>
      <c r="C17" s="11"/>
      <c r="D17" s="11"/>
      <c r="E17" s="6"/>
      <c r="F17" s="25"/>
      <c r="G17" s="31">
        <f t="shared" ref="G17:S17" si="3">SUM(G18:G19)</f>
        <v>4954</v>
      </c>
      <c r="H17" s="31">
        <f t="shared" si="3"/>
        <v>4359</v>
      </c>
      <c r="I17" s="31">
        <f t="shared" si="3"/>
        <v>3473</v>
      </c>
      <c r="J17" s="31">
        <f t="shared" si="3"/>
        <v>2901</v>
      </c>
      <c r="K17" s="31">
        <f t="shared" si="3"/>
        <v>2162</v>
      </c>
      <c r="L17" s="31">
        <f t="shared" si="3"/>
        <v>1943</v>
      </c>
      <c r="M17" s="31">
        <f t="shared" si="3"/>
        <v>2298</v>
      </c>
      <c r="N17" s="31">
        <f t="shared" si="3"/>
        <v>1989</v>
      </c>
      <c r="O17" s="31">
        <f t="shared" si="3"/>
        <v>2213</v>
      </c>
      <c r="P17" s="31">
        <f t="shared" si="3"/>
        <v>2177</v>
      </c>
      <c r="Q17" s="31">
        <f t="shared" si="3"/>
        <v>2853</v>
      </c>
      <c r="R17" s="31">
        <f t="shared" si="3"/>
        <v>1607</v>
      </c>
      <c r="S17" s="31">
        <f t="shared" si="3"/>
        <v>1335</v>
      </c>
    </row>
    <row r="18" spans="1:19" ht="17" x14ac:dyDescent="0.2">
      <c r="A18" s="58"/>
      <c r="B18" s="12" t="s">
        <v>11</v>
      </c>
      <c r="C18" s="12">
        <v>2830343002</v>
      </c>
      <c r="D18" s="12" t="s">
        <v>11</v>
      </c>
      <c r="E18" s="3">
        <v>2830343002</v>
      </c>
      <c r="G18" s="32">
        <v>4177</v>
      </c>
      <c r="H18" s="32">
        <v>3629</v>
      </c>
      <c r="I18" s="32">
        <v>2795</v>
      </c>
      <c r="J18" s="32">
        <v>2573</v>
      </c>
      <c r="K18" s="32">
        <v>1877</v>
      </c>
      <c r="L18" s="32">
        <v>1589</v>
      </c>
      <c r="M18" s="32">
        <v>1877</v>
      </c>
      <c r="N18" s="32">
        <v>1486</v>
      </c>
      <c r="O18" s="32">
        <v>1546</v>
      </c>
      <c r="P18" s="32">
        <v>1635</v>
      </c>
      <c r="Q18" s="32">
        <v>2101</v>
      </c>
      <c r="R18" s="32">
        <v>998</v>
      </c>
      <c r="S18" s="32">
        <v>894</v>
      </c>
    </row>
    <row r="19" spans="1:19" ht="17" x14ac:dyDescent="0.2">
      <c r="A19" s="58"/>
      <c r="B19" s="12" t="s">
        <v>12</v>
      </c>
      <c r="C19" s="12">
        <v>2830345007</v>
      </c>
      <c r="D19" s="12" t="s">
        <v>12</v>
      </c>
      <c r="E19" s="3">
        <v>2830345007</v>
      </c>
      <c r="G19" s="32">
        <v>777</v>
      </c>
      <c r="H19" s="32">
        <v>730</v>
      </c>
      <c r="I19" s="32">
        <v>678</v>
      </c>
      <c r="J19" s="32">
        <v>328</v>
      </c>
      <c r="K19" s="32">
        <v>285</v>
      </c>
      <c r="L19" s="32">
        <v>354</v>
      </c>
      <c r="M19" s="32">
        <v>421</v>
      </c>
      <c r="N19" s="32">
        <v>503</v>
      </c>
      <c r="O19" s="32">
        <v>667</v>
      </c>
      <c r="P19" s="32">
        <v>542</v>
      </c>
      <c r="Q19" s="32">
        <v>752</v>
      </c>
      <c r="R19" s="32">
        <v>609</v>
      </c>
      <c r="S19" s="32">
        <v>441</v>
      </c>
    </row>
    <row r="20" spans="1:19" ht="68" x14ac:dyDescent="0.2">
      <c r="A20" s="58"/>
      <c r="B20" s="11" t="s">
        <v>13</v>
      </c>
      <c r="C20" s="11">
        <v>2830390003</v>
      </c>
      <c r="D20" s="11" t="s">
        <v>13</v>
      </c>
      <c r="E20" s="6">
        <v>2830390003</v>
      </c>
      <c r="F20" s="25"/>
      <c r="G20" s="31">
        <v>2597</v>
      </c>
      <c r="H20" s="31">
        <v>2183</v>
      </c>
      <c r="I20" s="31">
        <v>2569</v>
      </c>
      <c r="J20" s="31">
        <v>2214</v>
      </c>
      <c r="K20" s="31">
        <v>2751</v>
      </c>
      <c r="L20" s="31">
        <v>2704</v>
      </c>
      <c r="M20" s="31">
        <v>4032</v>
      </c>
      <c r="N20" s="31">
        <v>5107</v>
      </c>
      <c r="O20" s="31">
        <v>5204</v>
      </c>
      <c r="P20" s="31">
        <v>6106</v>
      </c>
      <c r="Q20" s="31">
        <v>9199</v>
      </c>
      <c r="R20" s="31">
        <v>9993</v>
      </c>
      <c r="S20" s="31">
        <v>10637</v>
      </c>
    </row>
    <row r="21" spans="1:19" ht="17" x14ac:dyDescent="0.2">
      <c r="A21" s="58"/>
      <c r="B21" s="18" t="s">
        <v>14</v>
      </c>
      <c r="C21" s="18"/>
      <c r="D21" s="18" t="s">
        <v>14</v>
      </c>
      <c r="E21" s="19"/>
      <c r="F21" s="27"/>
      <c r="G21" s="30">
        <f>+G22+G26+G27+G28+G31+G35</f>
        <v>7075</v>
      </c>
      <c r="H21" s="30">
        <f t="shared" ref="H21:S21" si="4">+H22+H26+H27+H28+H31+H35</f>
        <v>5082</v>
      </c>
      <c r="I21" s="30">
        <f t="shared" si="4"/>
        <v>4369</v>
      </c>
      <c r="J21" s="30">
        <f t="shared" si="4"/>
        <v>5302</v>
      </c>
      <c r="K21" s="30">
        <f t="shared" si="4"/>
        <v>6339</v>
      </c>
      <c r="L21" s="30">
        <f t="shared" si="4"/>
        <v>6056</v>
      </c>
      <c r="M21" s="30">
        <f t="shared" si="4"/>
        <v>6838</v>
      </c>
      <c r="N21" s="30">
        <f t="shared" si="4"/>
        <v>6120</v>
      </c>
      <c r="O21" s="30">
        <f t="shared" si="4"/>
        <v>7506</v>
      </c>
      <c r="P21" s="30">
        <f t="shared" si="4"/>
        <v>6819</v>
      </c>
      <c r="Q21" s="30">
        <f t="shared" si="4"/>
        <v>4515</v>
      </c>
      <c r="R21" s="30">
        <f t="shared" si="4"/>
        <v>6318</v>
      </c>
      <c r="S21" s="30">
        <f t="shared" si="4"/>
        <v>7217</v>
      </c>
    </row>
    <row r="22" spans="1:19" ht="17" x14ac:dyDescent="0.2">
      <c r="A22" s="58"/>
      <c r="B22" s="11" t="s">
        <v>15</v>
      </c>
      <c r="C22" s="11"/>
      <c r="D22" s="11" t="s">
        <v>15</v>
      </c>
      <c r="E22" s="6"/>
      <c r="F22" s="25"/>
      <c r="G22" s="31">
        <f>+G23+G24+G25</f>
        <v>0</v>
      </c>
      <c r="H22" s="31">
        <f t="shared" ref="H22:S22" si="5">+H23+H24+H25</f>
        <v>221</v>
      </c>
      <c r="I22" s="31">
        <f t="shared" si="5"/>
        <v>242</v>
      </c>
      <c r="J22" s="31">
        <f t="shared" si="5"/>
        <v>247</v>
      </c>
      <c r="K22" s="31">
        <f t="shared" si="5"/>
        <v>0</v>
      </c>
      <c r="L22" s="31">
        <f t="shared" si="5"/>
        <v>0</v>
      </c>
      <c r="M22" s="31">
        <f t="shared" si="5"/>
        <v>0</v>
      </c>
      <c r="N22" s="31">
        <f t="shared" si="5"/>
        <v>0</v>
      </c>
      <c r="O22" s="31">
        <f t="shared" si="5"/>
        <v>0</v>
      </c>
      <c r="P22" s="31">
        <f t="shared" si="5"/>
        <v>0</v>
      </c>
      <c r="Q22" s="31">
        <f t="shared" si="5"/>
        <v>0</v>
      </c>
      <c r="R22" s="31">
        <f t="shared" si="5"/>
        <v>0</v>
      </c>
      <c r="S22" s="31">
        <f t="shared" si="5"/>
        <v>0</v>
      </c>
    </row>
    <row r="23" spans="1:19" ht="51" x14ac:dyDescent="0.2">
      <c r="A23" s="58"/>
      <c r="B23" s="12" t="s">
        <v>16</v>
      </c>
      <c r="C23" s="12">
        <v>2830513003</v>
      </c>
      <c r="D23" s="12" t="s">
        <v>16</v>
      </c>
      <c r="E23" s="3">
        <v>2830513003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ht="34" x14ac:dyDescent="0.2">
      <c r="A24" s="58"/>
      <c r="B24" s="12" t="s">
        <v>17</v>
      </c>
      <c r="C24" s="12">
        <v>2830515008</v>
      </c>
      <c r="D24" s="12" t="s">
        <v>17</v>
      </c>
      <c r="E24" s="3">
        <v>2830515008</v>
      </c>
      <c r="G24" s="15">
        <v>0</v>
      </c>
      <c r="H24" s="32">
        <v>221</v>
      </c>
      <c r="I24" s="32">
        <v>242</v>
      </c>
      <c r="J24" s="32">
        <v>247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</row>
    <row r="25" spans="1:19" ht="34" x14ac:dyDescent="0.2">
      <c r="A25" s="58"/>
      <c r="B25" s="12" t="s">
        <v>18</v>
      </c>
      <c r="C25" s="12">
        <v>2830517004</v>
      </c>
      <c r="D25" s="12" t="s">
        <v>18</v>
      </c>
      <c r="E25" s="3">
        <v>2830517004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</row>
    <row r="26" spans="1:19" ht="17" x14ac:dyDescent="0.2">
      <c r="A26" s="58"/>
      <c r="B26" s="11" t="s">
        <v>19</v>
      </c>
      <c r="C26" s="11">
        <v>2830520008</v>
      </c>
      <c r="D26" s="11" t="s">
        <v>19</v>
      </c>
      <c r="E26" s="6">
        <v>2830520008</v>
      </c>
      <c r="F26" s="25"/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</row>
    <row r="27" spans="1:19" ht="34" x14ac:dyDescent="0.2">
      <c r="A27" s="58"/>
      <c r="B27" s="11" t="s">
        <v>20</v>
      </c>
      <c r="C27" s="11">
        <v>2830534009</v>
      </c>
      <c r="D27" s="11" t="s">
        <v>20</v>
      </c>
      <c r="E27" s="6">
        <v>2830534009</v>
      </c>
      <c r="F27" s="25"/>
      <c r="G27" s="16">
        <v>0</v>
      </c>
      <c r="H27" s="31">
        <v>144</v>
      </c>
      <c r="I27" s="31">
        <v>124</v>
      </c>
      <c r="J27" s="31">
        <v>97</v>
      </c>
      <c r="K27" s="31">
        <v>102</v>
      </c>
      <c r="L27" s="31">
        <v>122</v>
      </c>
      <c r="M27" s="31">
        <v>148</v>
      </c>
      <c r="N27" s="16">
        <v>0</v>
      </c>
      <c r="O27" s="16">
        <v>0</v>
      </c>
      <c r="P27" s="16">
        <v>0</v>
      </c>
      <c r="Q27" s="16">
        <v>0</v>
      </c>
      <c r="R27" s="31">
        <v>151</v>
      </c>
      <c r="S27" s="31">
        <v>152</v>
      </c>
    </row>
    <row r="28" spans="1:19" ht="17" x14ac:dyDescent="0.2">
      <c r="A28" s="58"/>
      <c r="B28" s="11" t="s">
        <v>21</v>
      </c>
      <c r="C28" s="11"/>
      <c r="D28" s="11" t="s">
        <v>21</v>
      </c>
      <c r="E28" s="6"/>
      <c r="F28" s="25"/>
      <c r="G28" s="16">
        <f>+G29+G30</f>
        <v>0</v>
      </c>
      <c r="H28" s="16">
        <f t="shared" ref="H28:R28" si="6">+H29+H30</f>
        <v>0</v>
      </c>
      <c r="I28" s="16">
        <f t="shared" si="6"/>
        <v>0</v>
      </c>
      <c r="J28" s="16">
        <f t="shared" si="6"/>
        <v>0</v>
      </c>
      <c r="K28" s="16">
        <f t="shared" si="6"/>
        <v>0</v>
      </c>
      <c r="L28" s="16">
        <f t="shared" si="6"/>
        <v>0</v>
      </c>
      <c r="M28" s="16">
        <f t="shared" si="6"/>
        <v>0</v>
      </c>
      <c r="N28" s="16">
        <f t="shared" si="6"/>
        <v>0</v>
      </c>
      <c r="O28" s="16">
        <f t="shared" si="6"/>
        <v>0</v>
      </c>
      <c r="P28" s="16">
        <f t="shared" si="6"/>
        <v>0</v>
      </c>
      <c r="Q28" s="16">
        <f t="shared" si="6"/>
        <v>0</v>
      </c>
      <c r="R28" s="16">
        <f t="shared" si="6"/>
        <v>0</v>
      </c>
      <c r="S28" s="16"/>
    </row>
    <row r="29" spans="1:19" ht="17" x14ac:dyDescent="0.2">
      <c r="A29" s="58"/>
      <c r="B29" s="12" t="s">
        <v>22</v>
      </c>
      <c r="C29" s="12">
        <v>2830591505</v>
      </c>
      <c r="D29" s="12" t="s">
        <v>22</v>
      </c>
      <c r="E29" s="3">
        <v>2830591505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</row>
    <row r="30" spans="1:19" ht="17" x14ac:dyDescent="0.2">
      <c r="A30" s="58"/>
      <c r="B30" s="12" t="s">
        <v>23</v>
      </c>
      <c r="C30" s="12">
        <v>2830593005</v>
      </c>
      <c r="D30" s="12" t="s">
        <v>23</v>
      </c>
      <c r="E30" s="3">
        <v>2830593005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</row>
    <row r="31" spans="1:19" ht="17" x14ac:dyDescent="0.2">
      <c r="A31" s="58"/>
      <c r="B31" s="11" t="s">
        <v>24</v>
      </c>
      <c r="C31" s="11"/>
      <c r="D31" s="11" t="s">
        <v>24</v>
      </c>
      <c r="E31" s="6"/>
      <c r="F31" s="25"/>
      <c r="G31" s="31">
        <f>+G32+G33+G34</f>
        <v>181</v>
      </c>
      <c r="H31" s="31">
        <f t="shared" ref="H31:S31" si="7">+H32+H33+H34</f>
        <v>127</v>
      </c>
      <c r="I31" s="31">
        <f t="shared" si="7"/>
        <v>173</v>
      </c>
      <c r="J31" s="31">
        <f t="shared" si="7"/>
        <v>184</v>
      </c>
      <c r="K31" s="31">
        <f t="shared" si="7"/>
        <v>191</v>
      </c>
      <c r="L31" s="31">
        <f t="shared" si="7"/>
        <v>146</v>
      </c>
      <c r="M31" s="31">
        <f t="shared" si="7"/>
        <v>142</v>
      </c>
      <c r="N31" s="31">
        <f t="shared" si="7"/>
        <v>143</v>
      </c>
      <c r="O31" s="31">
        <f t="shared" si="7"/>
        <v>51</v>
      </c>
      <c r="P31" s="31">
        <f t="shared" si="7"/>
        <v>277</v>
      </c>
      <c r="Q31" s="31">
        <f t="shared" si="7"/>
        <v>58</v>
      </c>
      <c r="R31" s="31">
        <f t="shared" si="7"/>
        <v>28</v>
      </c>
      <c r="S31" s="31">
        <f t="shared" si="7"/>
        <v>97</v>
      </c>
    </row>
    <row r="32" spans="1:19" ht="17" x14ac:dyDescent="0.2">
      <c r="A32" s="58"/>
      <c r="B32" s="12" t="s">
        <v>25</v>
      </c>
      <c r="C32" s="12">
        <v>2830542002</v>
      </c>
      <c r="D32" s="12" t="s">
        <v>25</v>
      </c>
      <c r="E32" s="3">
        <v>2830542002</v>
      </c>
      <c r="G32" s="32">
        <v>181</v>
      </c>
      <c r="H32" s="32">
        <v>127</v>
      </c>
      <c r="I32" s="32">
        <v>173</v>
      </c>
      <c r="J32" s="32">
        <v>184</v>
      </c>
      <c r="K32" s="32">
        <v>191</v>
      </c>
      <c r="L32" s="32">
        <v>146</v>
      </c>
      <c r="M32" s="32">
        <v>142</v>
      </c>
      <c r="N32" s="32">
        <v>143</v>
      </c>
      <c r="O32" s="32">
        <v>51</v>
      </c>
      <c r="P32" s="32">
        <v>70</v>
      </c>
      <c r="Q32" s="32">
        <v>58</v>
      </c>
      <c r="R32" s="32">
        <v>28</v>
      </c>
      <c r="S32" s="32">
        <v>13</v>
      </c>
    </row>
    <row r="33" spans="1:19" ht="17" x14ac:dyDescent="0.2">
      <c r="A33" s="58"/>
      <c r="B33" s="12" t="s">
        <v>26</v>
      </c>
      <c r="C33" s="12">
        <v>2830545005</v>
      </c>
      <c r="D33" s="12" t="s">
        <v>26</v>
      </c>
      <c r="E33" s="3">
        <v>2830545005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/>
    </row>
    <row r="34" spans="1:19" ht="17" x14ac:dyDescent="0.2">
      <c r="A34" s="58"/>
      <c r="B34" s="12" t="s">
        <v>27</v>
      </c>
      <c r="C34" s="12">
        <v>2830548009</v>
      </c>
      <c r="D34" s="12" t="s">
        <v>27</v>
      </c>
      <c r="E34" s="3">
        <v>2830548009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32">
        <v>207</v>
      </c>
      <c r="Q34" s="15">
        <v>0</v>
      </c>
      <c r="R34" s="15">
        <v>0</v>
      </c>
      <c r="S34" s="15">
        <v>84</v>
      </c>
    </row>
    <row r="35" spans="1:19" ht="17" x14ac:dyDescent="0.2">
      <c r="A35" s="58"/>
      <c r="B35" s="11" t="s">
        <v>28</v>
      </c>
      <c r="C35" s="11"/>
      <c r="D35" s="11" t="s">
        <v>28</v>
      </c>
      <c r="E35" s="6"/>
      <c r="F35" s="25"/>
      <c r="G35" s="31">
        <f>+G36+G39</f>
        <v>6894</v>
      </c>
      <c r="H35" s="31">
        <f t="shared" ref="H35:S35" si="8">+H36+H39</f>
        <v>4590</v>
      </c>
      <c r="I35" s="31">
        <f t="shared" si="8"/>
        <v>3830</v>
      </c>
      <c r="J35" s="31">
        <f t="shared" si="8"/>
        <v>4774</v>
      </c>
      <c r="K35" s="31">
        <f t="shared" si="8"/>
        <v>6046</v>
      </c>
      <c r="L35" s="31">
        <f t="shared" si="8"/>
        <v>5788</v>
      </c>
      <c r="M35" s="31">
        <f t="shared" si="8"/>
        <v>6548</v>
      </c>
      <c r="N35" s="31">
        <f t="shared" si="8"/>
        <v>5977</v>
      </c>
      <c r="O35" s="31">
        <f t="shared" si="8"/>
        <v>7455</v>
      </c>
      <c r="P35" s="31">
        <f t="shared" si="8"/>
        <v>6542</v>
      </c>
      <c r="Q35" s="31">
        <f t="shared" si="8"/>
        <v>4457</v>
      </c>
      <c r="R35" s="31">
        <f t="shared" si="8"/>
        <v>6139</v>
      </c>
      <c r="S35" s="31">
        <f t="shared" si="8"/>
        <v>6968</v>
      </c>
    </row>
    <row r="36" spans="1:19" ht="17" x14ac:dyDescent="0.2">
      <c r="A36" s="58"/>
      <c r="B36" s="10" t="s">
        <v>29</v>
      </c>
      <c r="C36" s="10"/>
      <c r="D36" s="10" t="s">
        <v>29</v>
      </c>
      <c r="E36" s="5"/>
      <c r="F36" s="28"/>
      <c r="G36" s="33">
        <f>+G37+G38</f>
        <v>1217</v>
      </c>
      <c r="H36" s="33">
        <f t="shared" ref="H36:S36" si="9">+H37+H38</f>
        <v>1163</v>
      </c>
      <c r="I36" s="33">
        <f t="shared" si="9"/>
        <v>1199</v>
      </c>
      <c r="J36" s="33">
        <f t="shared" si="9"/>
        <v>1511</v>
      </c>
      <c r="K36" s="33">
        <f t="shared" si="9"/>
        <v>1833</v>
      </c>
      <c r="L36" s="33">
        <f t="shared" si="9"/>
        <v>2212</v>
      </c>
      <c r="M36" s="33">
        <f t="shared" si="9"/>
        <v>2829</v>
      </c>
      <c r="N36" s="33">
        <f t="shared" si="9"/>
        <v>3361</v>
      </c>
      <c r="O36" s="33">
        <f t="shared" si="9"/>
        <v>4290</v>
      </c>
      <c r="P36" s="33">
        <f t="shared" si="9"/>
        <v>3350</v>
      </c>
      <c r="Q36" s="33">
        <f t="shared" si="9"/>
        <v>3417</v>
      </c>
      <c r="R36" s="33">
        <f t="shared" si="9"/>
        <v>4535</v>
      </c>
      <c r="S36" s="33">
        <f t="shared" si="9"/>
        <v>5011</v>
      </c>
    </row>
    <row r="37" spans="1:19" ht="17" x14ac:dyDescent="0.2">
      <c r="A37" s="58"/>
      <c r="B37" s="12" t="s">
        <v>30</v>
      </c>
      <c r="C37" s="12">
        <v>2830594509</v>
      </c>
      <c r="D37" s="12" t="s">
        <v>30</v>
      </c>
      <c r="E37" s="3">
        <v>2830594509</v>
      </c>
      <c r="G37" s="32">
        <v>920</v>
      </c>
      <c r="H37" s="32">
        <v>839</v>
      </c>
      <c r="I37" s="32">
        <v>888</v>
      </c>
      <c r="J37" s="32">
        <v>1079</v>
      </c>
      <c r="K37" s="32">
        <v>1405</v>
      </c>
      <c r="L37" s="32">
        <v>1712</v>
      </c>
      <c r="M37" s="32">
        <v>2154</v>
      </c>
      <c r="N37" s="32">
        <v>2784</v>
      </c>
      <c r="O37" s="32">
        <v>3712</v>
      </c>
      <c r="P37" s="32">
        <v>2759</v>
      </c>
      <c r="Q37" s="32">
        <v>3089</v>
      </c>
      <c r="R37" s="32">
        <v>3566</v>
      </c>
      <c r="S37" s="32">
        <v>5011</v>
      </c>
    </row>
    <row r="38" spans="1:19" ht="17" x14ac:dyDescent="0.2">
      <c r="A38" s="58"/>
      <c r="B38" s="12" t="s">
        <v>31</v>
      </c>
      <c r="C38" s="12">
        <v>2830596008</v>
      </c>
      <c r="D38" s="12" t="s">
        <v>31</v>
      </c>
      <c r="E38" s="3">
        <v>2830596008</v>
      </c>
      <c r="G38" s="32">
        <v>297</v>
      </c>
      <c r="H38" s="32">
        <v>324</v>
      </c>
      <c r="I38" s="32">
        <v>311</v>
      </c>
      <c r="J38" s="32">
        <v>432</v>
      </c>
      <c r="K38" s="32">
        <v>428</v>
      </c>
      <c r="L38" s="32">
        <v>500</v>
      </c>
      <c r="M38" s="32">
        <v>675</v>
      </c>
      <c r="N38" s="32">
        <v>577</v>
      </c>
      <c r="O38" s="32">
        <v>578</v>
      </c>
      <c r="P38" s="32">
        <v>591</v>
      </c>
      <c r="Q38" s="32">
        <v>328</v>
      </c>
      <c r="R38" s="32">
        <v>969</v>
      </c>
    </row>
    <row r="39" spans="1:19" ht="51" x14ac:dyDescent="0.2">
      <c r="A39" s="58"/>
      <c r="B39" s="12" t="s">
        <v>32</v>
      </c>
      <c r="C39" s="12">
        <v>2830597006</v>
      </c>
      <c r="D39" s="12" t="s">
        <v>32</v>
      </c>
      <c r="E39" s="3">
        <v>2830597006</v>
      </c>
      <c r="G39" s="32">
        <v>5677</v>
      </c>
      <c r="H39" s="32">
        <v>3427</v>
      </c>
      <c r="I39" s="32">
        <v>2631</v>
      </c>
      <c r="J39" s="32">
        <v>3263</v>
      </c>
      <c r="K39" s="32">
        <v>4213</v>
      </c>
      <c r="L39" s="32">
        <v>3576</v>
      </c>
      <c r="M39" s="32">
        <v>3719</v>
      </c>
      <c r="N39" s="32">
        <v>2616</v>
      </c>
      <c r="O39" s="32">
        <v>3165</v>
      </c>
      <c r="P39" s="32">
        <v>3192</v>
      </c>
      <c r="Q39" s="32">
        <v>1040</v>
      </c>
      <c r="R39" s="32">
        <v>1604</v>
      </c>
      <c r="S39" s="32">
        <v>1957</v>
      </c>
    </row>
    <row r="40" spans="1:19" ht="34" x14ac:dyDescent="0.2">
      <c r="A40" s="58"/>
      <c r="B40" s="18" t="s">
        <v>33</v>
      </c>
      <c r="C40" s="18"/>
      <c r="D40" s="18" t="s">
        <v>33</v>
      </c>
      <c r="E40" s="21"/>
      <c r="F40" s="24"/>
      <c r="G40" s="30">
        <f>+G41+G42+G43+G44</f>
        <v>3722985</v>
      </c>
      <c r="H40" s="30">
        <f t="shared" ref="H40:S40" si="10">+H41+H42+H43+H44</f>
        <v>4111272</v>
      </c>
      <c r="I40" s="30">
        <f t="shared" si="10"/>
        <v>3871912</v>
      </c>
      <c r="J40" s="30">
        <f t="shared" si="10"/>
        <v>3611995</v>
      </c>
      <c r="K40" s="30">
        <f t="shared" si="10"/>
        <v>3504175</v>
      </c>
      <c r="L40" s="30">
        <f t="shared" si="10"/>
        <v>4848004</v>
      </c>
      <c r="M40" s="30">
        <f t="shared" si="10"/>
        <v>5063874</v>
      </c>
      <c r="N40" s="30">
        <f t="shared" si="10"/>
        <v>5086861</v>
      </c>
      <c r="O40" s="30">
        <f t="shared" si="10"/>
        <v>5000319</v>
      </c>
      <c r="P40" s="30">
        <f t="shared" si="10"/>
        <v>5392715</v>
      </c>
      <c r="Q40" s="30">
        <f t="shared" si="10"/>
        <v>4853352</v>
      </c>
      <c r="R40" s="30">
        <f t="shared" si="10"/>
        <v>6417735</v>
      </c>
      <c r="S40" s="30">
        <f t="shared" si="10"/>
        <v>4769282</v>
      </c>
    </row>
    <row r="41" spans="1:19" ht="17" x14ac:dyDescent="0.2">
      <c r="A41" s="58"/>
      <c r="B41" s="12" t="s">
        <v>34</v>
      </c>
      <c r="C41" s="12">
        <v>2830601001</v>
      </c>
      <c r="D41" s="12" t="s">
        <v>34</v>
      </c>
      <c r="E41" s="3">
        <v>2830601001</v>
      </c>
      <c r="G41" s="32">
        <v>2009677</v>
      </c>
      <c r="H41" s="32">
        <v>2638659</v>
      </c>
      <c r="I41" s="32">
        <v>2026731</v>
      </c>
      <c r="J41" s="32">
        <v>2037599</v>
      </c>
      <c r="K41" s="32">
        <v>1894862</v>
      </c>
      <c r="L41" s="32">
        <v>3311347</v>
      </c>
      <c r="M41" s="32">
        <v>3474193</v>
      </c>
      <c r="N41" s="32">
        <v>3426637</v>
      </c>
      <c r="O41" s="32">
        <v>3460516</v>
      </c>
      <c r="P41" s="32">
        <v>2711857</v>
      </c>
      <c r="Q41" s="32">
        <v>2954473</v>
      </c>
      <c r="R41" s="32">
        <v>4110163</v>
      </c>
      <c r="S41" s="32">
        <v>2781952</v>
      </c>
    </row>
    <row r="42" spans="1:19" ht="17" x14ac:dyDescent="0.2">
      <c r="A42" s="58"/>
      <c r="B42" s="12" t="s">
        <v>35</v>
      </c>
      <c r="C42" s="12">
        <v>2830603007</v>
      </c>
      <c r="D42" s="12" t="s">
        <v>35</v>
      </c>
      <c r="E42" s="3">
        <v>2830603007</v>
      </c>
      <c r="G42" s="32">
        <v>1611696</v>
      </c>
      <c r="H42" s="32">
        <v>1379347</v>
      </c>
      <c r="I42" s="32">
        <v>1543869</v>
      </c>
      <c r="J42" s="32">
        <v>1560798</v>
      </c>
      <c r="K42" s="32">
        <v>1595429</v>
      </c>
      <c r="L42" s="32">
        <v>1524178</v>
      </c>
      <c r="M42" s="32">
        <v>1576954</v>
      </c>
      <c r="N42" s="32">
        <v>1647173</v>
      </c>
      <c r="O42" s="32">
        <v>1526425</v>
      </c>
      <c r="P42" s="32">
        <v>2665634</v>
      </c>
      <c r="Q42" s="32">
        <v>1883381</v>
      </c>
      <c r="R42" s="32">
        <v>2294988</v>
      </c>
      <c r="S42" s="32">
        <v>1977170</v>
      </c>
    </row>
    <row r="43" spans="1:19" ht="34" x14ac:dyDescent="0.2">
      <c r="A43" s="58"/>
      <c r="B43" s="11" t="s">
        <v>36</v>
      </c>
      <c r="C43" s="11">
        <v>2830605002</v>
      </c>
      <c r="D43" s="11" t="s">
        <v>36</v>
      </c>
      <c r="E43" s="6">
        <v>2830605002</v>
      </c>
      <c r="F43" s="25"/>
      <c r="G43" s="31">
        <v>9178</v>
      </c>
      <c r="H43" s="31">
        <v>7221</v>
      </c>
      <c r="I43" s="31">
        <v>6866</v>
      </c>
      <c r="J43" s="31">
        <v>8218</v>
      </c>
      <c r="K43" s="31">
        <v>8636</v>
      </c>
      <c r="L43" s="31">
        <v>9152</v>
      </c>
      <c r="M43" s="31">
        <v>9086</v>
      </c>
      <c r="N43" s="31">
        <v>8448</v>
      </c>
      <c r="O43" s="31">
        <v>8114</v>
      </c>
      <c r="P43" s="31">
        <v>8642</v>
      </c>
      <c r="Q43" s="31">
        <v>12021</v>
      </c>
      <c r="R43" s="31">
        <v>9401</v>
      </c>
      <c r="S43" s="31">
        <v>8579</v>
      </c>
    </row>
    <row r="44" spans="1:19" ht="17" x14ac:dyDescent="0.2">
      <c r="A44" s="58"/>
      <c r="B44" s="12" t="s">
        <v>37</v>
      </c>
      <c r="C44" s="12">
        <v>2830609004</v>
      </c>
      <c r="D44" s="12" t="s">
        <v>37</v>
      </c>
      <c r="E44" s="3">
        <v>2830609004</v>
      </c>
      <c r="G44" s="32">
        <v>92434</v>
      </c>
      <c r="H44" s="32">
        <v>86045</v>
      </c>
      <c r="I44" s="32">
        <v>294446</v>
      </c>
      <c r="J44" s="32">
        <v>5380</v>
      </c>
      <c r="K44" s="32">
        <v>5248</v>
      </c>
      <c r="L44" s="32">
        <v>3327</v>
      </c>
      <c r="M44" s="32">
        <v>3641</v>
      </c>
      <c r="N44" s="32">
        <v>4603</v>
      </c>
      <c r="O44" s="32">
        <v>5264</v>
      </c>
      <c r="P44" s="32">
        <v>6582</v>
      </c>
      <c r="Q44" s="32">
        <v>3477</v>
      </c>
      <c r="R44" s="32">
        <v>3183</v>
      </c>
      <c r="S44" s="32">
        <v>1581</v>
      </c>
    </row>
    <row r="45" spans="1:19" ht="34" x14ac:dyDescent="0.2">
      <c r="A45" s="58"/>
      <c r="B45" s="18" t="s">
        <v>38</v>
      </c>
      <c r="C45" s="18">
        <v>2830704001</v>
      </c>
      <c r="D45" s="18" t="s">
        <v>38</v>
      </c>
      <c r="E45" s="21">
        <v>2830704001</v>
      </c>
      <c r="F45" s="24"/>
      <c r="G45" s="30">
        <v>4226</v>
      </c>
      <c r="H45" s="30">
        <v>3801</v>
      </c>
      <c r="I45" s="30">
        <v>3520</v>
      </c>
      <c r="J45" s="30">
        <v>3983</v>
      </c>
      <c r="K45" s="30">
        <v>3932</v>
      </c>
      <c r="L45" s="30">
        <v>4234</v>
      </c>
      <c r="M45" s="30">
        <v>3831</v>
      </c>
      <c r="N45" s="30">
        <v>4734</v>
      </c>
      <c r="O45" s="30">
        <v>3721</v>
      </c>
      <c r="P45" s="30">
        <v>3761</v>
      </c>
      <c r="Q45" s="30">
        <v>5399</v>
      </c>
      <c r="R45" s="30">
        <v>2976</v>
      </c>
      <c r="S45" s="30">
        <v>5570</v>
      </c>
    </row>
    <row r="46" spans="1:19" ht="34" x14ac:dyDescent="0.2">
      <c r="A46" s="58"/>
      <c r="B46" s="18" t="s">
        <v>39</v>
      </c>
      <c r="C46" s="18">
        <v>2830810004</v>
      </c>
      <c r="D46" s="18" t="s">
        <v>39</v>
      </c>
      <c r="E46" s="21">
        <v>2830810004</v>
      </c>
      <c r="F46" s="24"/>
      <c r="G46" s="30">
        <v>1868</v>
      </c>
      <c r="H46" s="30">
        <v>1884</v>
      </c>
      <c r="I46" s="30">
        <v>2599</v>
      </c>
      <c r="J46" s="30">
        <v>2860</v>
      </c>
      <c r="K46" s="30">
        <v>3100</v>
      </c>
      <c r="L46" s="30">
        <v>2758</v>
      </c>
      <c r="M46" s="30">
        <v>2885</v>
      </c>
      <c r="N46" s="30">
        <v>4221</v>
      </c>
      <c r="O46" s="30">
        <v>4756</v>
      </c>
      <c r="P46" s="30">
        <v>4964</v>
      </c>
      <c r="Q46" s="30">
        <v>5833</v>
      </c>
      <c r="R46" s="30">
        <v>5253</v>
      </c>
      <c r="S46" s="30">
        <v>3977</v>
      </c>
    </row>
    <row r="47" spans="1:19" ht="17" x14ac:dyDescent="0.2">
      <c r="A47" s="58"/>
      <c r="B47" s="18" t="s">
        <v>40</v>
      </c>
      <c r="C47" s="18">
        <v>2830820003</v>
      </c>
      <c r="D47" s="18" t="s">
        <v>40</v>
      </c>
      <c r="E47" s="21">
        <v>2830820003</v>
      </c>
      <c r="F47" s="24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ht="34" x14ac:dyDescent="0.2">
      <c r="A48" s="58"/>
      <c r="B48" s="18" t="s">
        <v>41</v>
      </c>
      <c r="C48" s="18">
        <v>2830830002</v>
      </c>
      <c r="D48" s="18" t="s">
        <v>41</v>
      </c>
      <c r="E48" s="21">
        <v>2830830002</v>
      </c>
      <c r="F48" s="24"/>
      <c r="G48" s="30">
        <v>1753</v>
      </c>
      <c r="H48" s="30">
        <v>1945</v>
      </c>
      <c r="I48" s="30">
        <v>1526</v>
      </c>
      <c r="J48" s="30">
        <v>1599</v>
      </c>
      <c r="K48" s="30">
        <v>2071</v>
      </c>
      <c r="L48" s="30">
        <v>1477</v>
      </c>
      <c r="M48" s="30">
        <v>1540</v>
      </c>
      <c r="N48" s="30">
        <v>2406</v>
      </c>
      <c r="O48" s="30">
        <v>2421</v>
      </c>
      <c r="P48" s="30">
        <v>2502</v>
      </c>
      <c r="Q48" s="30">
        <v>2946</v>
      </c>
      <c r="R48" s="30">
        <v>3591</v>
      </c>
      <c r="S48" s="30">
        <v>2785</v>
      </c>
    </row>
    <row r="49" spans="1:19" ht="17" x14ac:dyDescent="0.2">
      <c r="A49" s="58"/>
      <c r="B49" s="18" t="s">
        <v>42</v>
      </c>
      <c r="C49" s="18"/>
      <c r="D49" s="18" t="s">
        <v>42</v>
      </c>
      <c r="E49" s="21"/>
      <c r="F49" s="24"/>
      <c r="G49" s="30">
        <f>+G50+G51</f>
        <v>14051</v>
      </c>
      <c r="H49" s="30">
        <f t="shared" ref="H49:R49" si="11">+H50+H51</f>
        <v>25508</v>
      </c>
      <c r="I49" s="30">
        <f t="shared" si="11"/>
        <v>6887</v>
      </c>
      <c r="J49" s="30">
        <f t="shared" si="11"/>
        <v>5234</v>
      </c>
      <c r="K49" s="30">
        <f t="shared" si="11"/>
        <v>7459</v>
      </c>
      <c r="L49" s="30">
        <f t="shared" si="11"/>
        <v>6104</v>
      </c>
      <c r="M49" s="30">
        <f t="shared" si="11"/>
        <v>647</v>
      </c>
      <c r="N49" s="30">
        <f t="shared" si="11"/>
        <v>587</v>
      </c>
      <c r="O49" s="30">
        <f t="shared" si="11"/>
        <v>518</v>
      </c>
      <c r="P49" s="30">
        <f t="shared" si="11"/>
        <v>227</v>
      </c>
      <c r="Q49" s="30">
        <f t="shared" si="11"/>
        <v>357</v>
      </c>
      <c r="R49" s="30">
        <f t="shared" si="11"/>
        <v>0</v>
      </c>
      <c r="S49" s="30"/>
    </row>
    <row r="50" spans="1:19" ht="17" x14ac:dyDescent="0.2">
      <c r="A50" s="58"/>
      <c r="B50" s="12" t="s">
        <v>43</v>
      </c>
      <c r="C50" s="12">
        <v>2830840001</v>
      </c>
      <c r="D50" s="12" t="s">
        <v>43</v>
      </c>
      <c r="E50" s="3">
        <v>2830840001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/>
    </row>
    <row r="51" spans="1:19" ht="17" x14ac:dyDescent="0.2">
      <c r="A51" s="58"/>
      <c r="B51" s="12" t="s">
        <v>23</v>
      </c>
      <c r="C51" s="12">
        <v>2830850000</v>
      </c>
      <c r="D51" s="12" t="s">
        <v>23</v>
      </c>
      <c r="E51" s="3">
        <v>2830850000</v>
      </c>
      <c r="G51" s="7">
        <v>14051</v>
      </c>
      <c r="H51" s="7">
        <v>25508</v>
      </c>
      <c r="I51" s="7">
        <v>6887</v>
      </c>
      <c r="J51" s="7">
        <v>5234</v>
      </c>
      <c r="K51" s="7">
        <v>7459</v>
      </c>
      <c r="L51" s="7">
        <v>6104</v>
      </c>
      <c r="M51" s="7">
        <v>647</v>
      </c>
      <c r="N51" s="7">
        <v>587</v>
      </c>
      <c r="O51" s="7">
        <v>518</v>
      </c>
      <c r="P51" s="7">
        <v>227</v>
      </c>
      <c r="Q51" s="7">
        <v>357</v>
      </c>
      <c r="R51" s="7">
        <v>0</v>
      </c>
      <c r="S51" s="7"/>
    </row>
    <row r="52" spans="1:19" ht="51" x14ac:dyDescent="0.2">
      <c r="A52" s="58"/>
      <c r="B52" s="18" t="s">
        <v>44</v>
      </c>
      <c r="C52" s="18"/>
      <c r="D52" s="18" t="s">
        <v>44</v>
      </c>
      <c r="E52" s="21"/>
      <c r="F52" s="24"/>
      <c r="G52" s="30">
        <f>+G53+G54</f>
        <v>95166</v>
      </c>
      <c r="H52" s="30">
        <f t="shared" ref="H52:S52" si="12">+H53+H54</f>
        <v>71799</v>
      </c>
      <c r="I52" s="30">
        <f t="shared" si="12"/>
        <v>73037</v>
      </c>
      <c r="J52" s="30">
        <f t="shared" si="12"/>
        <v>92770</v>
      </c>
      <c r="K52" s="30">
        <f t="shared" si="12"/>
        <v>97243</v>
      </c>
      <c r="L52" s="30">
        <f t="shared" si="12"/>
        <v>98439</v>
      </c>
      <c r="M52" s="30">
        <f t="shared" si="12"/>
        <v>59656</v>
      </c>
      <c r="N52" s="30">
        <f t="shared" si="12"/>
        <v>61593</v>
      </c>
      <c r="O52" s="30">
        <f t="shared" si="12"/>
        <v>58778</v>
      </c>
      <c r="P52" s="30">
        <f t="shared" si="12"/>
        <v>28197</v>
      </c>
      <c r="Q52" s="30">
        <f t="shared" si="12"/>
        <v>63466</v>
      </c>
      <c r="R52" s="30">
        <f t="shared" si="12"/>
        <v>36126</v>
      </c>
      <c r="S52" s="30">
        <f t="shared" si="12"/>
        <v>35126</v>
      </c>
    </row>
    <row r="53" spans="1:19" ht="17" x14ac:dyDescent="0.2">
      <c r="A53" s="58"/>
      <c r="B53" s="12" t="s">
        <v>45</v>
      </c>
      <c r="C53" s="12">
        <v>2830863003</v>
      </c>
      <c r="D53" s="12" t="s">
        <v>45</v>
      </c>
      <c r="E53" s="3">
        <v>2830863003</v>
      </c>
      <c r="G53" s="7">
        <v>104</v>
      </c>
      <c r="H53" s="7">
        <v>66</v>
      </c>
      <c r="I53" s="7">
        <v>76</v>
      </c>
      <c r="J53" s="7">
        <v>82</v>
      </c>
      <c r="K53" s="7">
        <v>60</v>
      </c>
      <c r="L53" s="7">
        <v>68</v>
      </c>
      <c r="M53" s="7">
        <v>81</v>
      </c>
      <c r="N53" s="7">
        <v>96</v>
      </c>
      <c r="O53" s="7">
        <v>133</v>
      </c>
      <c r="P53" s="7">
        <v>138</v>
      </c>
      <c r="Q53" s="7">
        <v>131</v>
      </c>
      <c r="R53" s="7">
        <v>396</v>
      </c>
      <c r="S53" s="7">
        <v>402</v>
      </c>
    </row>
    <row r="54" spans="1:19" ht="34" x14ac:dyDescent="0.2">
      <c r="A54" s="58"/>
      <c r="B54" s="12" t="s">
        <v>46</v>
      </c>
      <c r="C54" s="12">
        <v>2830866006</v>
      </c>
      <c r="D54" s="12" t="s">
        <v>46</v>
      </c>
      <c r="E54" s="3">
        <v>2830866006</v>
      </c>
      <c r="G54" s="7">
        <v>95062</v>
      </c>
      <c r="H54" s="7">
        <v>71733</v>
      </c>
      <c r="I54" s="7">
        <v>72961</v>
      </c>
      <c r="J54" s="7">
        <v>92688</v>
      </c>
      <c r="K54" s="7">
        <v>97183</v>
      </c>
      <c r="L54" s="7">
        <v>98371</v>
      </c>
      <c r="M54" s="7">
        <v>59575</v>
      </c>
      <c r="N54" s="7">
        <v>61497</v>
      </c>
      <c r="O54" s="7">
        <v>58645</v>
      </c>
      <c r="P54" s="7">
        <v>28059</v>
      </c>
      <c r="Q54" s="7">
        <v>63335</v>
      </c>
      <c r="R54" s="7">
        <v>35730</v>
      </c>
      <c r="S54" s="7">
        <v>34724</v>
      </c>
    </row>
    <row r="55" spans="1:19" ht="17" x14ac:dyDescent="0.2">
      <c r="A55" s="58"/>
      <c r="B55" s="18" t="s">
        <v>47</v>
      </c>
      <c r="C55" s="18"/>
      <c r="D55" s="18" t="s">
        <v>47</v>
      </c>
      <c r="E55" s="21"/>
      <c r="F55" s="24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ht="17" x14ac:dyDescent="0.2">
      <c r="A56" s="58"/>
      <c r="B56" s="12" t="s">
        <v>48</v>
      </c>
      <c r="C56" s="12">
        <v>2830920006</v>
      </c>
      <c r="D56" s="12" t="s">
        <v>48</v>
      </c>
      <c r="E56" s="3">
        <v>2830920006</v>
      </c>
    </row>
    <row r="57" spans="1:19" ht="51" x14ac:dyDescent="0.2">
      <c r="A57" s="58"/>
      <c r="B57" s="12" t="s">
        <v>49</v>
      </c>
      <c r="C57" s="12">
        <v>2830910007</v>
      </c>
      <c r="D57" s="12" t="s">
        <v>49</v>
      </c>
      <c r="E57" s="3">
        <v>2830910007</v>
      </c>
    </row>
    <row r="58" spans="1:19" ht="34" x14ac:dyDescent="0.2">
      <c r="A58" s="58"/>
      <c r="B58" s="12" t="s">
        <v>50</v>
      </c>
      <c r="C58" s="12">
        <v>2830940004</v>
      </c>
      <c r="D58" s="12" t="s">
        <v>50</v>
      </c>
      <c r="E58" s="3">
        <v>2830940004</v>
      </c>
    </row>
    <row r="59" spans="1:19" ht="17" x14ac:dyDescent="0.2">
      <c r="A59" s="58"/>
      <c r="B59" s="12" t="s">
        <v>51</v>
      </c>
      <c r="C59" s="12">
        <v>2830933009</v>
      </c>
      <c r="D59" s="12" t="s">
        <v>51</v>
      </c>
      <c r="E59" s="3">
        <v>2830933009</v>
      </c>
    </row>
    <row r="60" spans="1:19" ht="17" x14ac:dyDescent="0.2">
      <c r="A60" s="58"/>
      <c r="B60" s="12" t="s">
        <v>52</v>
      </c>
      <c r="C60" s="12">
        <v>2830938008</v>
      </c>
      <c r="D60" s="12" t="s">
        <v>52</v>
      </c>
      <c r="E60" s="3">
        <v>2830938008</v>
      </c>
    </row>
    <row r="61" spans="1:19" ht="16" x14ac:dyDescent="0.2">
      <c r="A61" s="58"/>
      <c r="E61" s="7" t="s">
        <v>61</v>
      </c>
      <c r="F61" s="34"/>
      <c r="G61" s="7">
        <f>+G55+G52+G49+G48+G47+G46+G45+G40+G21+G5+G4</f>
        <v>3870414</v>
      </c>
      <c r="H61" s="7">
        <f t="shared" ref="H61:R61" si="13">+H55+H52+H49+H48+H47+H46+H45+H40+H21+H5+H4</f>
        <v>4241204</v>
      </c>
      <c r="I61" s="7">
        <f t="shared" si="13"/>
        <v>3982786</v>
      </c>
      <c r="J61" s="7">
        <f t="shared" si="13"/>
        <v>3739280</v>
      </c>
      <c r="K61" s="7">
        <f t="shared" si="13"/>
        <v>3639977</v>
      </c>
      <c r="L61" s="7">
        <f t="shared" si="13"/>
        <v>4981345</v>
      </c>
      <c r="M61" s="7">
        <f t="shared" si="13"/>
        <v>5155808</v>
      </c>
      <c r="N61" s="7">
        <f t="shared" si="13"/>
        <v>5183463</v>
      </c>
      <c r="O61" s="7">
        <f t="shared" si="13"/>
        <v>5095341</v>
      </c>
      <c r="P61" s="7">
        <f t="shared" si="13"/>
        <v>5457099</v>
      </c>
      <c r="Q61" s="7">
        <f t="shared" si="13"/>
        <v>4963680</v>
      </c>
      <c r="R61" s="7">
        <f t="shared" si="13"/>
        <v>6497246</v>
      </c>
      <c r="S61" s="7">
        <f t="shared" ref="S61" si="14">+S55+S52+S49+S48+S47+S46+S45+S40+S21+S5+S4</f>
        <v>4844300</v>
      </c>
    </row>
    <row r="62" spans="1:19" ht="16" x14ac:dyDescent="0.2">
      <c r="A62" s="58"/>
      <c r="B62" s="8"/>
      <c r="E62" s="7" t="s">
        <v>64</v>
      </c>
      <c r="F62" s="35"/>
      <c r="G62" s="32">
        <f>+G4+G5+G21+G43+G45+G53</f>
        <v>43873</v>
      </c>
      <c r="H62" s="32">
        <f t="shared" ref="H62:R62" si="15">+H4+H5+H21+H43+H45+H53</f>
        <v>36083</v>
      </c>
      <c r="I62" s="32">
        <f t="shared" si="15"/>
        <v>33767</v>
      </c>
      <c r="J62" s="32">
        <f t="shared" si="15"/>
        <v>33122</v>
      </c>
      <c r="K62" s="32">
        <f t="shared" si="15"/>
        <v>34625</v>
      </c>
      <c r="L62" s="32">
        <f t="shared" si="15"/>
        <v>33783</v>
      </c>
      <c r="M62" s="32">
        <f t="shared" si="15"/>
        <v>36373</v>
      </c>
      <c r="N62" s="32">
        <f t="shared" si="15"/>
        <v>36339</v>
      </c>
      <c r="O62" s="32">
        <f t="shared" si="15"/>
        <v>36796</v>
      </c>
      <c r="P62" s="32">
        <f t="shared" si="15"/>
        <v>37274</v>
      </c>
      <c r="Q62" s="32">
        <f t="shared" si="15"/>
        <v>49878</v>
      </c>
      <c r="R62" s="32">
        <f t="shared" si="15"/>
        <v>44338</v>
      </c>
      <c r="S62" s="32">
        <f t="shared" ref="S62" si="16">+S4+S5+S21+S43+S45+S53</f>
        <v>42111</v>
      </c>
    </row>
    <row r="63" spans="1:19" ht="16" x14ac:dyDescent="0.2">
      <c r="A63" s="58"/>
      <c r="B63" s="8"/>
      <c r="E63" s="7" t="s">
        <v>65</v>
      </c>
      <c r="F63" s="35"/>
      <c r="G63" s="32">
        <f>+G41+G42+G44+G46+G48+G47+G49+G54</f>
        <v>3826541</v>
      </c>
      <c r="H63" s="32">
        <f t="shared" ref="H63:R63" si="17">+H41+H42+H44+H46+H48+H47+H49+H54</f>
        <v>4205121</v>
      </c>
      <c r="I63" s="32">
        <f t="shared" si="17"/>
        <v>3949019</v>
      </c>
      <c r="J63" s="32">
        <f t="shared" si="17"/>
        <v>3706158</v>
      </c>
      <c r="K63" s="32">
        <f t="shared" si="17"/>
        <v>3605352</v>
      </c>
      <c r="L63" s="32">
        <f t="shared" si="17"/>
        <v>4947562</v>
      </c>
      <c r="M63" s="32">
        <f t="shared" si="17"/>
        <v>5119435</v>
      </c>
      <c r="N63" s="32">
        <f t="shared" si="17"/>
        <v>5147124</v>
      </c>
      <c r="O63" s="32">
        <f t="shared" si="17"/>
        <v>5058545</v>
      </c>
      <c r="P63" s="32">
        <f t="shared" si="17"/>
        <v>5419825</v>
      </c>
      <c r="Q63" s="32">
        <f t="shared" si="17"/>
        <v>4913802</v>
      </c>
      <c r="R63" s="32">
        <f t="shared" si="17"/>
        <v>6452908</v>
      </c>
      <c r="S63" s="32">
        <f>+S41+S42+S44+S46+S48+S47+S49+S54</f>
        <v>4802189</v>
      </c>
    </row>
    <row r="64" spans="1:19" ht="16" x14ac:dyDescent="0.2">
      <c r="A64" s="58"/>
      <c r="B64" s="8"/>
      <c r="E64" s="7" t="s">
        <v>66</v>
      </c>
      <c r="F64" s="35"/>
    </row>
    <row r="65" spans="1:19" ht="51" x14ac:dyDescent="0.2">
      <c r="A65" s="58">
        <v>63</v>
      </c>
      <c r="B65" s="12"/>
      <c r="C65" s="12"/>
      <c r="D65" s="12" t="s">
        <v>67</v>
      </c>
      <c r="E65" s="3">
        <v>2822151309</v>
      </c>
      <c r="G65" s="32">
        <v>2522</v>
      </c>
      <c r="H65" s="32">
        <v>2005</v>
      </c>
      <c r="J65" s="32">
        <v>2237</v>
      </c>
      <c r="K65" s="32">
        <v>2495</v>
      </c>
      <c r="L65" s="32">
        <v>2520</v>
      </c>
      <c r="M65" s="32">
        <v>2656</v>
      </c>
      <c r="N65" s="32">
        <v>3019</v>
      </c>
      <c r="O65" s="32">
        <v>3048</v>
      </c>
      <c r="P65" s="32">
        <v>3823</v>
      </c>
      <c r="Q65" s="32">
        <v>5832</v>
      </c>
      <c r="R65" s="32">
        <v>2695</v>
      </c>
      <c r="S65" s="32">
        <v>2851</v>
      </c>
    </row>
    <row r="66" spans="1:19" ht="51" x14ac:dyDescent="0.2">
      <c r="A66" s="58"/>
      <c r="B66" s="12"/>
      <c r="C66" s="12"/>
      <c r="D66" s="12" t="s">
        <v>68</v>
      </c>
      <c r="E66" s="3">
        <v>2822151507</v>
      </c>
      <c r="R66" s="32">
        <v>191</v>
      </c>
      <c r="S66" s="32">
        <v>98</v>
      </c>
    </row>
    <row r="67" spans="1:19" ht="51" x14ac:dyDescent="0.2">
      <c r="A67" s="58"/>
      <c r="B67" s="12"/>
      <c r="C67" s="12"/>
      <c r="D67" s="12" t="s">
        <v>69</v>
      </c>
      <c r="E67" s="3">
        <v>2822153007</v>
      </c>
      <c r="I67" s="32">
        <v>2508</v>
      </c>
      <c r="J67" s="32">
        <v>1993</v>
      </c>
      <c r="K67" s="32">
        <v>2485</v>
      </c>
    </row>
    <row r="68" spans="1:19" ht="34" x14ac:dyDescent="0.2">
      <c r="A68" s="58"/>
      <c r="B68" s="12"/>
      <c r="C68" s="12"/>
      <c r="D68" s="12" t="s">
        <v>70</v>
      </c>
      <c r="E68" s="3">
        <v>2822155002</v>
      </c>
      <c r="G68" s="32">
        <v>4430</v>
      </c>
      <c r="H68" s="32">
        <v>3847</v>
      </c>
      <c r="I68" s="32">
        <v>3392</v>
      </c>
      <c r="J68" s="32">
        <v>3248</v>
      </c>
      <c r="K68" s="32">
        <v>4862</v>
      </c>
      <c r="L68" s="32">
        <v>3346</v>
      </c>
      <c r="M68" s="32">
        <v>2859</v>
      </c>
      <c r="N68" s="32">
        <v>3548</v>
      </c>
      <c r="O68" s="32">
        <v>4370</v>
      </c>
      <c r="P68" s="32">
        <v>3940</v>
      </c>
      <c r="Q68" s="32">
        <v>5140</v>
      </c>
      <c r="R68" s="32">
        <v>2880</v>
      </c>
      <c r="S68" s="32">
        <v>2860</v>
      </c>
    </row>
    <row r="69" spans="1:19" ht="34" x14ac:dyDescent="0.2">
      <c r="A69" s="58"/>
      <c r="B69" s="12"/>
      <c r="C69" s="12"/>
      <c r="D69" s="12" t="s">
        <v>71</v>
      </c>
      <c r="E69" s="3">
        <v>2822185009</v>
      </c>
      <c r="G69" s="32">
        <v>2366</v>
      </c>
      <c r="H69" s="32">
        <v>1678</v>
      </c>
      <c r="I69" s="32">
        <v>1164</v>
      </c>
      <c r="J69" s="32">
        <v>1063</v>
      </c>
      <c r="K69" s="32">
        <v>1022</v>
      </c>
      <c r="L69" s="32">
        <v>1060</v>
      </c>
      <c r="M69" s="32">
        <v>1405</v>
      </c>
      <c r="N69" s="32">
        <v>498</v>
      </c>
      <c r="O69" s="32">
        <v>446</v>
      </c>
      <c r="P69" s="32">
        <v>474</v>
      </c>
      <c r="Q69" s="32">
        <v>67</v>
      </c>
      <c r="R69" s="32">
        <v>530</v>
      </c>
      <c r="S69" s="32">
        <v>412</v>
      </c>
    </row>
    <row r="70" spans="1:19" ht="26" customHeight="1" x14ac:dyDescent="0.2">
      <c r="A70" s="58"/>
      <c r="D70" s="3" t="s">
        <v>75</v>
      </c>
      <c r="E70" s="3">
        <v>2811131006</v>
      </c>
      <c r="F70"/>
    </row>
    <row r="71" spans="1:19" ht="16" x14ac:dyDescent="0.2">
      <c r="A71" s="58">
        <v>78</v>
      </c>
      <c r="B71" s="8"/>
      <c r="D71" s="3" t="s">
        <v>72</v>
      </c>
      <c r="E71" s="3">
        <v>3312211006</v>
      </c>
    </row>
    <row r="72" spans="1:19" ht="16" x14ac:dyDescent="0.2">
      <c r="A72" s="58"/>
      <c r="B72" s="8"/>
      <c r="D72" s="3" t="s">
        <v>73</v>
      </c>
      <c r="E72" s="3">
        <v>3312212004</v>
      </c>
    </row>
    <row r="73" spans="1:19" ht="16" x14ac:dyDescent="0.2">
      <c r="A73" s="58"/>
      <c r="B73" s="8"/>
      <c r="D73" s="3" t="s">
        <v>74</v>
      </c>
      <c r="E73" s="3">
        <v>3320310007</v>
      </c>
    </row>
    <row r="74" spans="1:19" ht="51" x14ac:dyDescent="0.2">
      <c r="A74" s="39">
        <v>56</v>
      </c>
      <c r="B74" s="8"/>
      <c r="D74" s="38" t="s">
        <v>78</v>
      </c>
      <c r="E74" s="3">
        <v>2573606303</v>
      </c>
      <c r="Q74" s="32">
        <v>3028472</v>
      </c>
      <c r="R74" s="32">
        <v>3706522</v>
      </c>
      <c r="S74" s="32">
        <v>1644328</v>
      </c>
    </row>
    <row r="75" spans="1:19" ht="68" x14ac:dyDescent="0.2">
      <c r="A75" s="58">
        <v>66</v>
      </c>
      <c r="B75" s="8"/>
      <c r="D75" s="38" t="s">
        <v>79</v>
      </c>
      <c r="E75" s="3">
        <v>2892245001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>
        <v>14</v>
      </c>
      <c r="R75" s="3"/>
      <c r="S75" s="3"/>
    </row>
    <row r="76" spans="1:19" ht="68" x14ac:dyDescent="0.2">
      <c r="A76" s="58"/>
      <c r="B76" s="8"/>
      <c r="D76" s="40" t="s">
        <v>80</v>
      </c>
      <c r="E76" s="3">
        <v>2892250001</v>
      </c>
      <c r="F7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68" x14ac:dyDescent="0.2">
      <c r="A77" s="58"/>
      <c r="B77" s="8"/>
      <c r="D77" s="38" t="s">
        <v>81</v>
      </c>
      <c r="E77" s="3">
        <v>2892263004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>
        <v>58</v>
      </c>
      <c r="R77" s="3">
        <v>58</v>
      </c>
      <c r="S77" s="3"/>
    </row>
    <row r="78" spans="1:19" x14ac:dyDescent="0.2">
      <c r="B78" s="8"/>
    </row>
    <row r="79" spans="1:19" x14ac:dyDescent="0.2">
      <c r="B79" s="8"/>
    </row>
    <row r="80" spans="1:19" x14ac:dyDescent="0.2">
      <c r="B80" s="8"/>
    </row>
    <row r="81" spans="2:2" x14ac:dyDescent="0.2">
      <c r="B81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4" spans="2:2" x14ac:dyDescent="0.2">
      <c r="B94" s="8"/>
    </row>
  </sheetData>
  <mergeCells count="6">
    <mergeCell ref="A75:A77"/>
    <mergeCell ref="B2:C2"/>
    <mergeCell ref="D2:E2"/>
    <mergeCell ref="A4:A64"/>
    <mergeCell ref="A71:A73"/>
    <mergeCell ref="A65:A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F7AA-4421-0543-A56E-FAE5E875CB22}">
  <dimension ref="A1:S94"/>
  <sheetViews>
    <sheetView tabSelected="1" topLeftCell="A67" workbookViewId="0">
      <selection activeCell="T76" sqref="T76"/>
    </sheetView>
  </sheetViews>
  <sheetFormatPr baseColWidth="10" defaultRowHeight="26" x14ac:dyDescent="0.2"/>
  <cols>
    <col min="1" max="1" width="10.83203125" style="39"/>
    <col min="2" max="2" width="47.1640625" style="3" customWidth="1"/>
    <col min="3" max="3" width="13.83203125" style="3" customWidth="1"/>
    <col min="4" max="4" width="48.83203125" style="3" customWidth="1"/>
    <col min="5" max="5" width="23.1640625" style="3" customWidth="1"/>
    <col min="6" max="6" width="23.1640625" style="26" customWidth="1"/>
    <col min="7" max="16" width="10.83203125" style="3" customWidth="1"/>
    <col min="17" max="19" width="12.6640625" style="15" bestFit="1" customWidth="1"/>
    <col min="20" max="16384" width="10.83203125" style="3"/>
  </cols>
  <sheetData>
    <row r="1" spans="1:19" x14ac:dyDescent="0.25">
      <c r="B1" s="59" t="s">
        <v>59</v>
      </c>
      <c r="C1" s="59"/>
      <c r="D1" s="59" t="s">
        <v>60</v>
      </c>
      <c r="E1" s="59"/>
      <c r="F1" s="1" t="s">
        <v>62</v>
      </c>
      <c r="G1" s="37">
        <v>2011</v>
      </c>
      <c r="H1" s="37">
        <v>2012</v>
      </c>
      <c r="I1" s="37">
        <v>2013</v>
      </c>
      <c r="J1" s="37">
        <v>2014</v>
      </c>
      <c r="K1" s="37">
        <v>2015</v>
      </c>
      <c r="L1" s="37">
        <v>2016</v>
      </c>
      <c r="M1" s="37">
        <v>2017</v>
      </c>
      <c r="N1" s="37">
        <v>2018</v>
      </c>
      <c r="O1" s="37">
        <v>2019</v>
      </c>
      <c r="P1" s="37">
        <v>2020</v>
      </c>
      <c r="Q1" s="36">
        <v>2021</v>
      </c>
      <c r="R1" s="36">
        <v>2022</v>
      </c>
      <c r="S1" s="36">
        <v>2023</v>
      </c>
    </row>
    <row r="2" spans="1:19" x14ac:dyDescent="0.2">
      <c r="B2" s="2" t="s">
        <v>0</v>
      </c>
      <c r="C2" s="2" t="s">
        <v>1</v>
      </c>
      <c r="D2" s="2" t="s">
        <v>0</v>
      </c>
      <c r="E2" s="2" t="s">
        <v>1</v>
      </c>
      <c r="F2" s="22"/>
      <c r="G2" s="2"/>
      <c r="H2" s="2"/>
      <c r="I2" s="2"/>
      <c r="J2" s="2"/>
      <c r="K2" s="2"/>
      <c r="L2" s="2"/>
      <c r="M2" s="2"/>
      <c r="N2" s="2"/>
      <c r="O2" s="2"/>
      <c r="P2" s="2"/>
      <c r="Q2" s="17"/>
      <c r="R2" s="17"/>
      <c r="S2" s="17"/>
    </row>
    <row r="3" spans="1:19" ht="17" x14ac:dyDescent="0.2">
      <c r="A3" s="58">
        <v>65</v>
      </c>
      <c r="B3" s="9" t="s">
        <v>2</v>
      </c>
      <c r="C3" s="9">
        <v>2830100001</v>
      </c>
      <c r="D3" s="9" t="s">
        <v>2</v>
      </c>
      <c r="E3" s="4">
        <v>2830100001</v>
      </c>
      <c r="F3" s="23" t="s">
        <v>63</v>
      </c>
      <c r="G3" s="13">
        <v>1.506</v>
      </c>
      <c r="H3" s="13">
        <v>1.073</v>
      </c>
      <c r="I3" s="13">
        <v>0.9</v>
      </c>
      <c r="J3" s="13">
        <v>0.70799999999999996</v>
      </c>
      <c r="K3" s="13">
        <v>0.71799999999999997</v>
      </c>
      <c r="L3" s="13">
        <v>0.45</v>
      </c>
      <c r="M3" s="13">
        <v>0.36699999999999999</v>
      </c>
      <c r="N3" s="13">
        <v>0.28599999999999998</v>
      </c>
      <c r="O3" s="13">
        <v>0.191</v>
      </c>
      <c r="P3" s="13">
        <v>0.182</v>
      </c>
      <c r="Q3" s="13">
        <v>0.60799999999999998</v>
      </c>
      <c r="R3" s="13">
        <v>0.54800000000000004</v>
      </c>
      <c r="S3" s="13"/>
    </row>
    <row r="4" spans="1:19" ht="34" x14ac:dyDescent="0.2">
      <c r="A4" s="58"/>
      <c r="B4" s="18" t="s">
        <v>3</v>
      </c>
      <c r="C4" s="18"/>
      <c r="D4" s="18" t="s">
        <v>3</v>
      </c>
      <c r="E4" s="21"/>
      <c r="F4" s="24"/>
      <c r="G4" s="20">
        <f>+G5+G12+G17+G20</f>
        <v>70.050000000000011</v>
      </c>
      <c r="H4" s="20">
        <f t="shared" ref="H4:S4" si="0">+H5+H12+H17+H20</f>
        <v>74.587000000000003</v>
      </c>
      <c r="I4" s="20">
        <f t="shared" si="0"/>
        <v>77.932000000000002</v>
      </c>
      <c r="J4" s="20">
        <f t="shared" si="0"/>
        <v>73.98899999999999</v>
      </c>
      <c r="K4" s="20">
        <f t="shared" si="0"/>
        <v>82.143000000000001</v>
      </c>
      <c r="L4" s="20">
        <f t="shared" si="0"/>
        <v>75.933999999999997</v>
      </c>
      <c r="M4" s="20">
        <f t="shared" si="0"/>
        <v>101.173</v>
      </c>
      <c r="N4" s="20">
        <f t="shared" si="0"/>
        <v>108.566</v>
      </c>
      <c r="O4" s="20">
        <f t="shared" si="0"/>
        <v>120.84399999999999</v>
      </c>
      <c r="P4" s="20">
        <f t="shared" si="0"/>
        <v>126.473</v>
      </c>
      <c r="Q4" s="20">
        <f t="shared" si="0"/>
        <v>201.798</v>
      </c>
      <c r="R4" s="20">
        <f t="shared" si="0"/>
        <v>216.98599999999999</v>
      </c>
      <c r="S4" s="20">
        <f t="shared" si="0"/>
        <v>213.45400000000001</v>
      </c>
    </row>
    <row r="5" spans="1:19" ht="17" x14ac:dyDescent="0.2">
      <c r="A5" s="58"/>
      <c r="B5" s="11" t="s">
        <v>56</v>
      </c>
      <c r="C5" s="11"/>
      <c r="D5" s="11"/>
      <c r="E5" s="6"/>
      <c r="F5" s="25"/>
      <c r="G5" s="6">
        <f t="shared" ref="G5:S5" si="1">SUM(G6:G11)</f>
        <v>28.704000000000001</v>
      </c>
      <c r="H5" s="6">
        <f t="shared" si="1"/>
        <v>29.421000000000003</v>
      </c>
      <c r="I5" s="6">
        <f t="shared" si="1"/>
        <v>29.027000000000001</v>
      </c>
      <c r="J5" s="6">
        <f t="shared" si="1"/>
        <v>26.762999999999998</v>
      </c>
      <c r="K5" s="6">
        <f t="shared" si="1"/>
        <v>25.76</v>
      </c>
      <c r="L5" s="6">
        <f t="shared" si="1"/>
        <v>28.403000000000002</v>
      </c>
      <c r="M5" s="6">
        <f t="shared" si="1"/>
        <v>33.703000000000003</v>
      </c>
      <c r="N5" s="6">
        <f t="shared" si="1"/>
        <v>36.298000000000002</v>
      </c>
      <c r="O5" s="6">
        <f t="shared" si="1"/>
        <v>38.366</v>
      </c>
      <c r="P5" s="6">
        <f t="shared" si="1"/>
        <v>39.465000000000003</v>
      </c>
      <c r="Q5" s="16">
        <f t="shared" si="1"/>
        <v>64.595999999999989</v>
      </c>
      <c r="R5" s="16">
        <f t="shared" si="1"/>
        <v>74.475999999999999</v>
      </c>
      <c r="S5" s="16">
        <f t="shared" si="1"/>
        <v>54.198</v>
      </c>
    </row>
    <row r="6" spans="1:19" ht="17" x14ac:dyDescent="0.2">
      <c r="A6" s="58"/>
      <c r="B6" s="12" t="s">
        <v>4</v>
      </c>
      <c r="C6" s="12">
        <v>2830314003</v>
      </c>
      <c r="D6" s="12" t="s">
        <v>4</v>
      </c>
      <c r="E6" s="3">
        <v>2830314003</v>
      </c>
      <c r="F6" s="26" t="s">
        <v>63</v>
      </c>
      <c r="G6" s="15">
        <v>7.9859999999999998</v>
      </c>
      <c r="H6" s="15">
        <v>8.0760000000000005</v>
      </c>
      <c r="I6" s="15">
        <v>9.5470000000000006</v>
      </c>
      <c r="J6" s="15">
        <v>9.3219999999999992</v>
      </c>
      <c r="K6" s="15">
        <v>7.641</v>
      </c>
      <c r="L6" s="15">
        <v>9.218</v>
      </c>
      <c r="M6" s="15">
        <v>9.3160000000000007</v>
      </c>
      <c r="N6" s="15">
        <v>10.006</v>
      </c>
      <c r="O6" s="15">
        <v>10.444000000000001</v>
      </c>
      <c r="P6" s="15">
        <v>11.084</v>
      </c>
      <c r="Q6" s="15">
        <v>26.001999999999999</v>
      </c>
      <c r="R6" s="15">
        <v>30.472000000000001</v>
      </c>
      <c r="S6" s="15">
        <v>15.269</v>
      </c>
    </row>
    <row r="7" spans="1:19" ht="17" x14ac:dyDescent="0.2">
      <c r="A7" s="58"/>
      <c r="B7" s="12" t="s">
        <v>5</v>
      </c>
      <c r="C7" s="12">
        <v>2830322006</v>
      </c>
      <c r="D7" s="12" t="s">
        <v>5</v>
      </c>
      <c r="E7" s="3">
        <v>2830322006</v>
      </c>
      <c r="F7" s="26" t="s">
        <v>63</v>
      </c>
      <c r="G7" s="15">
        <v>4.5190000000000001</v>
      </c>
      <c r="H7" s="15">
        <v>4.17</v>
      </c>
      <c r="I7" s="15">
        <v>4.0190000000000001</v>
      </c>
      <c r="J7" s="15">
        <v>4.0609999999999999</v>
      </c>
      <c r="K7" s="15">
        <v>4.2519999999999998</v>
      </c>
      <c r="L7" s="15">
        <v>4.7539999999999996</v>
      </c>
      <c r="M7" s="15">
        <v>5.7830000000000004</v>
      </c>
      <c r="N7" s="15">
        <v>6.2779999999999996</v>
      </c>
      <c r="O7" s="15">
        <v>6.9969999999999999</v>
      </c>
      <c r="P7" s="15">
        <v>5.6280000000000001</v>
      </c>
      <c r="Q7" s="15">
        <v>7.14</v>
      </c>
      <c r="R7" s="15">
        <v>6.6719999999999997</v>
      </c>
      <c r="S7" s="15">
        <v>6.75</v>
      </c>
    </row>
    <row r="8" spans="1:19" ht="17" x14ac:dyDescent="0.2">
      <c r="A8" s="58"/>
      <c r="B8" s="12" t="s">
        <v>6</v>
      </c>
      <c r="C8" s="12">
        <v>2830321008</v>
      </c>
      <c r="D8" s="12" t="s">
        <v>6</v>
      </c>
      <c r="E8" s="3">
        <v>2830321008</v>
      </c>
      <c r="F8" s="26" t="s">
        <v>63</v>
      </c>
      <c r="G8" s="15">
        <v>8.6560000000000006</v>
      </c>
      <c r="H8" s="15">
        <v>9.0549999999999997</v>
      </c>
      <c r="I8" s="15">
        <v>10.698</v>
      </c>
      <c r="J8" s="15">
        <v>9.9849999999999994</v>
      </c>
      <c r="K8" s="15">
        <v>10.374000000000001</v>
      </c>
      <c r="L8" s="15">
        <v>10.768000000000001</v>
      </c>
      <c r="M8" s="15">
        <v>14.259</v>
      </c>
      <c r="N8" s="15">
        <v>15.972</v>
      </c>
      <c r="O8" s="15">
        <v>17.035</v>
      </c>
      <c r="P8" s="15">
        <v>18.411000000000001</v>
      </c>
      <c r="Q8" s="15">
        <v>24.626999999999999</v>
      </c>
      <c r="R8" s="15">
        <v>30.959</v>
      </c>
      <c r="S8" s="15">
        <v>32.179000000000002</v>
      </c>
    </row>
    <row r="9" spans="1:19" ht="17" x14ac:dyDescent="0.2">
      <c r="A9" s="58"/>
      <c r="B9" s="12" t="s">
        <v>7</v>
      </c>
      <c r="C9" s="12">
        <v>2830323004</v>
      </c>
      <c r="D9" s="12" t="s">
        <v>7</v>
      </c>
      <c r="E9" s="3">
        <v>2830323004</v>
      </c>
      <c r="F9" s="26" t="s">
        <v>63</v>
      </c>
      <c r="G9" s="15">
        <v>0.19400000000000001</v>
      </c>
      <c r="H9" s="15">
        <v>0.372</v>
      </c>
      <c r="I9" s="15">
        <v>0.19700000000000001</v>
      </c>
      <c r="J9" s="15">
        <v>0.13200000000000001</v>
      </c>
      <c r="K9" s="15">
        <v>0.154</v>
      </c>
      <c r="L9" s="15">
        <v>9.1999999999999998E-2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spans="1:19" ht="17" x14ac:dyDescent="0.2">
      <c r="A10" s="58"/>
      <c r="B10" s="12" t="s">
        <v>8</v>
      </c>
      <c r="C10" s="12">
        <v>2830325009</v>
      </c>
      <c r="D10" s="12" t="s">
        <v>8</v>
      </c>
      <c r="E10" s="3">
        <v>2830325009</v>
      </c>
      <c r="F10" s="26" t="s">
        <v>63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</row>
    <row r="11" spans="1:19" ht="17" x14ac:dyDescent="0.2">
      <c r="A11" s="58"/>
      <c r="B11" s="12" t="s">
        <v>9</v>
      </c>
      <c r="C11" s="12">
        <v>2830327005</v>
      </c>
      <c r="D11" s="12" t="s">
        <v>9</v>
      </c>
      <c r="E11" s="3">
        <v>2830327005</v>
      </c>
      <c r="F11" s="26" t="s">
        <v>63</v>
      </c>
      <c r="G11" s="15">
        <v>7.3490000000000002</v>
      </c>
      <c r="H11" s="15">
        <v>7.7480000000000002</v>
      </c>
      <c r="I11" s="15">
        <v>4.5659999999999998</v>
      </c>
      <c r="J11" s="15">
        <v>3.2629999999999999</v>
      </c>
      <c r="K11" s="15">
        <v>3.339</v>
      </c>
      <c r="L11" s="15">
        <v>3.5710000000000002</v>
      </c>
      <c r="M11" s="15">
        <v>4.3449999999999998</v>
      </c>
      <c r="N11" s="15">
        <v>4.0419999999999998</v>
      </c>
      <c r="O11" s="15">
        <v>3.89</v>
      </c>
      <c r="P11" s="15">
        <v>4.3419999999999996</v>
      </c>
      <c r="Q11" s="15">
        <v>6.827</v>
      </c>
      <c r="R11" s="15">
        <v>6.3730000000000002</v>
      </c>
    </row>
    <row r="12" spans="1:19" ht="17" x14ac:dyDescent="0.2">
      <c r="A12" s="58"/>
      <c r="B12" s="11" t="s">
        <v>57</v>
      </c>
      <c r="C12" s="11"/>
      <c r="D12" s="11"/>
      <c r="E12" s="6"/>
      <c r="F12" s="25"/>
      <c r="G12" s="6">
        <f t="shared" ref="G12:S12" si="2">SUM(G13:G15)</f>
        <v>21.669</v>
      </c>
      <c r="H12" s="6">
        <f t="shared" si="2"/>
        <v>26.829000000000001</v>
      </c>
      <c r="I12" s="6">
        <f t="shared" si="2"/>
        <v>30.866</v>
      </c>
      <c r="J12" s="6">
        <f t="shared" si="2"/>
        <v>30.238999999999997</v>
      </c>
      <c r="K12" s="6">
        <f t="shared" si="2"/>
        <v>34.512999999999998</v>
      </c>
      <c r="L12" s="6">
        <f t="shared" si="2"/>
        <v>23.705000000000002</v>
      </c>
      <c r="M12" s="6">
        <f t="shared" si="2"/>
        <v>31.337</v>
      </c>
      <c r="N12" s="6">
        <f t="shared" si="2"/>
        <v>31.620999999999999</v>
      </c>
      <c r="O12" s="6">
        <f t="shared" si="2"/>
        <v>32.935000000000002</v>
      </c>
      <c r="P12" s="6">
        <f t="shared" si="2"/>
        <v>31.370999999999999</v>
      </c>
      <c r="Q12" s="16">
        <f t="shared" si="2"/>
        <v>50.238999999999997</v>
      </c>
      <c r="R12" s="16">
        <f t="shared" si="2"/>
        <v>58.168999999999997</v>
      </c>
      <c r="S12" s="16">
        <f t="shared" si="2"/>
        <v>61.734999999999999</v>
      </c>
    </row>
    <row r="13" spans="1:19" ht="17" x14ac:dyDescent="0.2">
      <c r="A13" s="58"/>
      <c r="B13" s="12" t="s">
        <v>10</v>
      </c>
      <c r="C13" s="12">
        <v>2830330009</v>
      </c>
      <c r="D13" s="12" t="s">
        <v>53</v>
      </c>
      <c r="E13" s="3">
        <v>2830333301</v>
      </c>
      <c r="F13" s="26" t="s">
        <v>63</v>
      </c>
      <c r="G13" s="15">
        <v>6.2069999999999999</v>
      </c>
      <c r="H13" s="15">
        <v>14.779</v>
      </c>
      <c r="I13" s="15">
        <v>15.448</v>
      </c>
      <c r="J13" s="15">
        <v>15.398</v>
      </c>
      <c r="K13" s="15">
        <v>18.620999999999999</v>
      </c>
      <c r="L13" s="15">
        <v>10.707000000000001</v>
      </c>
      <c r="M13" s="15">
        <v>31.337</v>
      </c>
      <c r="N13" s="15">
        <v>31.620999999999999</v>
      </c>
      <c r="O13" s="15">
        <v>32.935000000000002</v>
      </c>
      <c r="P13" s="15">
        <v>31.370999999999999</v>
      </c>
      <c r="Q13" s="15">
        <v>50.238999999999997</v>
      </c>
      <c r="R13" s="15">
        <v>58.168999999999997</v>
      </c>
      <c r="S13" s="15">
        <v>61.734999999999999</v>
      </c>
    </row>
    <row r="14" spans="1:19" ht="17" x14ac:dyDescent="0.2">
      <c r="A14" s="58"/>
      <c r="B14" s="12"/>
      <c r="C14" s="12"/>
      <c r="D14" s="12" t="s">
        <v>54</v>
      </c>
      <c r="E14" s="3">
        <v>2830333509</v>
      </c>
      <c r="F14" s="26" t="s">
        <v>63</v>
      </c>
      <c r="G14" s="15">
        <v>15.462</v>
      </c>
      <c r="H14" s="15">
        <v>11.497999999999999</v>
      </c>
      <c r="I14" s="15">
        <v>14.881</v>
      </c>
      <c r="J14" s="15">
        <v>14.257999999999999</v>
      </c>
      <c r="K14" s="15">
        <v>14.813000000000001</v>
      </c>
      <c r="L14" s="15">
        <v>11.52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</row>
    <row r="15" spans="1:19" ht="17" x14ac:dyDescent="0.2">
      <c r="A15" s="58"/>
      <c r="B15" s="12"/>
      <c r="C15" s="12"/>
      <c r="D15" s="12" t="s">
        <v>55</v>
      </c>
      <c r="E15" s="3">
        <v>2830335008</v>
      </c>
      <c r="F15" s="26" t="s">
        <v>63</v>
      </c>
      <c r="G15" s="15">
        <v>0</v>
      </c>
      <c r="H15" s="15">
        <v>0.55200000000000005</v>
      </c>
      <c r="I15" s="15">
        <v>0.53700000000000003</v>
      </c>
      <c r="J15" s="15">
        <v>0.58299999999999996</v>
      </c>
      <c r="K15" s="15">
        <v>1.079</v>
      </c>
      <c r="L15" s="15">
        <v>1.478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</row>
    <row r="16" spans="1:19" ht="16" x14ac:dyDescent="0.2">
      <c r="A16" s="58"/>
      <c r="B16" s="12"/>
      <c r="C16" s="12"/>
      <c r="D16" s="12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9" ht="17" x14ac:dyDescent="0.2">
      <c r="A17" s="58"/>
      <c r="B17" s="11" t="s">
        <v>58</v>
      </c>
      <c r="C17" s="11"/>
      <c r="D17" s="11"/>
      <c r="E17" s="6"/>
      <c r="F17" s="25"/>
      <c r="G17" s="6">
        <f t="shared" ref="G17:S17" si="3">SUM(G18:G19)</f>
        <v>12.494</v>
      </c>
      <c r="H17" s="6">
        <f t="shared" si="3"/>
        <v>11.756</v>
      </c>
      <c r="I17" s="6">
        <f t="shared" si="3"/>
        <v>10.555</v>
      </c>
      <c r="J17" s="6">
        <f t="shared" si="3"/>
        <v>10.298999999999999</v>
      </c>
      <c r="K17" s="6">
        <f t="shared" si="3"/>
        <v>10.083</v>
      </c>
      <c r="L17" s="6">
        <f t="shared" si="3"/>
        <v>10.832000000000001</v>
      </c>
      <c r="M17" s="6">
        <f t="shared" si="3"/>
        <v>14.815999999999999</v>
      </c>
      <c r="N17" s="6">
        <f t="shared" si="3"/>
        <v>14.477</v>
      </c>
      <c r="O17" s="6">
        <f t="shared" si="3"/>
        <v>15.969999999999999</v>
      </c>
      <c r="P17" s="6">
        <f t="shared" si="3"/>
        <v>15.675999999999998</v>
      </c>
      <c r="Q17" s="16">
        <f t="shared" si="3"/>
        <v>18.408000000000001</v>
      </c>
      <c r="R17" s="16">
        <f t="shared" si="3"/>
        <v>17.864000000000001</v>
      </c>
      <c r="S17" s="16">
        <f t="shared" si="3"/>
        <v>17.088999999999999</v>
      </c>
    </row>
    <row r="18" spans="1:19" ht="17" x14ac:dyDescent="0.2">
      <c r="A18" s="58"/>
      <c r="B18" s="12" t="s">
        <v>11</v>
      </c>
      <c r="C18" s="12">
        <v>2830343002</v>
      </c>
      <c r="D18" s="12" t="s">
        <v>11</v>
      </c>
      <c r="E18" s="3">
        <v>2830343002</v>
      </c>
      <c r="F18" s="26" t="s">
        <v>63</v>
      </c>
      <c r="G18" s="15">
        <v>7.7969999999999997</v>
      </c>
      <c r="H18" s="15">
        <v>7.9429999999999996</v>
      </c>
      <c r="I18" s="15">
        <v>6.8579999999999997</v>
      </c>
      <c r="J18" s="15">
        <v>6.0730000000000004</v>
      </c>
      <c r="K18" s="15">
        <v>5.9470000000000001</v>
      </c>
      <c r="L18" s="15">
        <v>5.2640000000000002</v>
      </c>
      <c r="M18" s="15">
        <v>6.0869999999999997</v>
      </c>
      <c r="N18" s="15">
        <v>6.1710000000000003</v>
      </c>
      <c r="O18" s="15">
        <v>6.1520000000000001</v>
      </c>
      <c r="P18" s="15">
        <v>7.383</v>
      </c>
      <c r="Q18" s="15">
        <v>9.67</v>
      </c>
      <c r="R18" s="15">
        <v>6.0190000000000001</v>
      </c>
      <c r="S18" s="15">
        <v>4.9089999999999998</v>
      </c>
    </row>
    <row r="19" spans="1:19" ht="17" x14ac:dyDescent="0.2">
      <c r="A19" s="58"/>
      <c r="B19" s="12" t="s">
        <v>12</v>
      </c>
      <c r="C19" s="12">
        <v>2830345007</v>
      </c>
      <c r="D19" s="12" t="s">
        <v>12</v>
      </c>
      <c r="E19" s="3">
        <v>2830345007</v>
      </c>
      <c r="F19" s="26" t="s">
        <v>63</v>
      </c>
      <c r="G19" s="15">
        <v>4.6970000000000001</v>
      </c>
      <c r="H19" s="15">
        <v>3.8130000000000002</v>
      </c>
      <c r="I19" s="15">
        <v>3.6970000000000001</v>
      </c>
      <c r="J19" s="15">
        <v>4.226</v>
      </c>
      <c r="K19" s="15">
        <v>4.1360000000000001</v>
      </c>
      <c r="L19" s="15">
        <v>5.5679999999999996</v>
      </c>
      <c r="M19" s="15">
        <v>8.7289999999999992</v>
      </c>
      <c r="N19" s="15">
        <v>8.3059999999999992</v>
      </c>
      <c r="O19" s="15">
        <v>9.8179999999999996</v>
      </c>
      <c r="P19" s="15">
        <v>8.2929999999999993</v>
      </c>
      <c r="Q19" s="15">
        <v>8.7379999999999995</v>
      </c>
      <c r="R19" s="15">
        <v>11.845000000000001</v>
      </c>
      <c r="S19" s="15">
        <v>12.18</v>
      </c>
    </row>
    <row r="20" spans="1:19" ht="68" x14ac:dyDescent="0.2">
      <c r="A20" s="58"/>
      <c r="B20" s="11" t="s">
        <v>13</v>
      </c>
      <c r="C20" s="11">
        <v>2830390003</v>
      </c>
      <c r="D20" s="11" t="s">
        <v>13</v>
      </c>
      <c r="E20" s="6">
        <v>2830390003</v>
      </c>
      <c r="F20" s="25" t="s">
        <v>63</v>
      </c>
      <c r="G20" s="16">
        <v>7.1829999999999998</v>
      </c>
      <c r="H20" s="16">
        <v>6.5810000000000004</v>
      </c>
      <c r="I20" s="16">
        <v>7.484</v>
      </c>
      <c r="J20" s="16">
        <v>6.6879999999999997</v>
      </c>
      <c r="K20" s="16">
        <v>11.787000000000001</v>
      </c>
      <c r="L20" s="16">
        <v>12.994</v>
      </c>
      <c r="M20" s="16">
        <v>21.317</v>
      </c>
      <c r="N20" s="16">
        <v>26.17</v>
      </c>
      <c r="O20" s="16">
        <v>33.573</v>
      </c>
      <c r="P20" s="16">
        <v>39.960999999999999</v>
      </c>
      <c r="Q20" s="16">
        <v>68.555000000000007</v>
      </c>
      <c r="R20" s="16">
        <v>66.477000000000004</v>
      </c>
      <c r="S20" s="16">
        <v>80.432000000000002</v>
      </c>
    </row>
    <row r="21" spans="1:19" ht="17" x14ac:dyDescent="0.2">
      <c r="A21" s="58"/>
      <c r="B21" s="18" t="s">
        <v>14</v>
      </c>
      <c r="C21" s="18"/>
      <c r="D21" s="18" t="s">
        <v>14</v>
      </c>
      <c r="E21" s="19"/>
      <c r="F21" s="27"/>
      <c r="G21" s="20">
        <f>+G22+G26+G27+G28+G31+G35</f>
        <v>24.85</v>
      </c>
      <c r="H21" s="20">
        <f>+H22+H26+H27+H28+H31+H35</f>
        <v>28.172999999999998</v>
      </c>
      <c r="I21" s="20">
        <f t="shared" ref="I21:Q21" si="4">+I22+I26+I27+I28+I31+I35</f>
        <v>32.567</v>
      </c>
      <c r="J21" s="20">
        <f t="shared" si="4"/>
        <v>32.451000000000001</v>
      </c>
      <c r="K21" s="20">
        <f t="shared" si="4"/>
        <v>34.832000000000001</v>
      </c>
      <c r="L21" s="20">
        <f t="shared" si="4"/>
        <v>40.256</v>
      </c>
      <c r="M21" s="20">
        <f t="shared" si="4"/>
        <v>48.666999999999994</v>
      </c>
      <c r="N21" s="20">
        <f t="shared" si="4"/>
        <v>53.761000000000003</v>
      </c>
      <c r="O21" s="20">
        <f t="shared" si="4"/>
        <v>62.125</v>
      </c>
      <c r="P21" s="20">
        <f t="shared" si="4"/>
        <v>62.225999999999999</v>
      </c>
      <c r="Q21" s="20">
        <f t="shared" si="4"/>
        <v>61.986000000000004</v>
      </c>
      <c r="R21" s="20">
        <f>+R22+R26+R27+R28+R31+R35</f>
        <v>73.428100000000001</v>
      </c>
      <c r="S21" s="20">
        <f>+S22+S26+S27+S28+S31+S35</f>
        <v>55.399000000000001</v>
      </c>
    </row>
    <row r="22" spans="1:19" ht="17" x14ac:dyDescent="0.2">
      <c r="A22" s="58"/>
      <c r="B22" s="11" t="s">
        <v>15</v>
      </c>
      <c r="C22" s="11"/>
      <c r="D22" s="11" t="s">
        <v>15</v>
      </c>
      <c r="E22" s="6"/>
      <c r="F22" s="25"/>
      <c r="G22" s="16">
        <f>+G23+G24+G25</f>
        <v>0</v>
      </c>
      <c r="H22" s="16">
        <f t="shared" ref="H22:S22" si="5">+H23+H24+H25</f>
        <v>1.766</v>
      </c>
      <c r="I22" s="16">
        <f t="shared" si="5"/>
        <v>1.9530000000000001</v>
      </c>
      <c r="J22" s="16">
        <f t="shared" si="5"/>
        <v>2.302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6">
        <f t="shared" si="5"/>
        <v>0</v>
      </c>
      <c r="R22" s="16">
        <f t="shared" si="5"/>
        <v>0</v>
      </c>
      <c r="S22" s="16">
        <f t="shared" si="5"/>
        <v>0</v>
      </c>
    </row>
    <row r="23" spans="1:19" ht="51" x14ac:dyDescent="0.2">
      <c r="A23" s="58"/>
      <c r="B23" s="12" t="s">
        <v>16</v>
      </c>
      <c r="C23" s="12">
        <v>2830513003</v>
      </c>
      <c r="D23" s="12" t="s">
        <v>16</v>
      </c>
      <c r="E23" s="3">
        <v>2830513003</v>
      </c>
      <c r="F23" s="26" t="s">
        <v>63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</row>
    <row r="24" spans="1:19" ht="34" x14ac:dyDescent="0.2">
      <c r="A24" s="58"/>
      <c r="B24" s="12" t="s">
        <v>17</v>
      </c>
      <c r="C24" s="12">
        <v>2830515008</v>
      </c>
      <c r="D24" s="12" t="s">
        <v>17</v>
      </c>
      <c r="E24" s="3">
        <v>2830515008</v>
      </c>
      <c r="F24" s="26" t="s">
        <v>63</v>
      </c>
      <c r="G24" s="15">
        <v>0</v>
      </c>
      <c r="H24" s="15">
        <v>1.766</v>
      </c>
      <c r="I24" s="15">
        <v>1.9530000000000001</v>
      </c>
      <c r="J24" s="15">
        <v>2.302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</row>
    <row r="25" spans="1:19" ht="34" x14ac:dyDescent="0.2">
      <c r="A25" s="58"/>
      <c r="B25" s="12" t="s">
        <v>18</v>
      </c>
      <c r="C25" s="12">
        <v>2830517004</v>
      </c>
      <c r="D25" s="12" t="s">
        <v>18</v>
      </c>
      <c r="E25" s="3">
        <v>2830517004</v>
      </c>
      <c r="F25" s="26" t="s">
        <v>63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</row>
    <row r="26" spans="1:19" ht="17" x14ac:dyDescent="0.2">
      <c r="A26" s="58"/>
      <c r="B26" s="11" t="s">
        <v>19</v>
      </c>
      <c r="C26" s="11">
        <v>2830520008</v>
      </c>
      <c r="D26" s="11" t="s">
        <v>19</v>
      </c>
      <c r="E26" s="6">
        <v>2830520008</v>
      </c>
      <c r="F26" s="25" t="s">
        <v>63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</row>
    <row r="27" spans="1:19" ht="34" x14ac:dyDescent="0.2">
      <c r="A27" s="58"/>
      <c r="B27" s="11" t="s">
        <v>20</v>
      </c>
      <c r="C27" s="11">
        <v>2830534009</v>
      </c>
      <c r="D27" s="11" t="s">
        <v>20</v>
      </c>
      <c r="E27" s="6">
        <v>2830534009</v>
      </c>
      <c r="F27" s="25" t="s">
        <v>63</v>
      </c>
      <c r="G27" s="16">
        <v>0</v>
      </c>
      <c r="H27" s="16">
        <v>3.0910000000000002</v>
      </c>
      <c r="I27" s="16">
        <v>2.9929999999999999</v>
      </c>
      <c r="J27" s="16">
        <v>2.0630000000000002</v>
      </c>
      <c r="K27" s="16">
        <v>1.958</v>
      </c>
      <c r="L27" s="16">
        <v>2.7330000000000001</v>
      </c>
      <c r="M27" s="16">
        <v>3.7130000000000001</v>
      </c>
      <c r="N27" s="16">
        <v>0</v>
      </c>
      <c r="O27" s="16">
        <v>0</v>
      </c>
      <c r="P27" s="16">
        <v>0</v>
      </c>
      <c r="Q27" s="16">
        <v>0</v>
      </c>
      <c r="R27" s="16">
        <v>0.90010000000000001</v>
      </c>
      <c r="S27" s="16">
        <v>0.89500000000000002</v>
      </c>
    </row>
    <row r="28" spans="1:19" ht="17" x14ac:dyDescent="0.2">
      <c r="A28" s="58"/>
      <c r="B28" s="11" t="s">
        <v>21</v>
      </c>
      <c r="C28" s="11"/>
      <c r="D28" s="11" t="s">
        <v>21</v>
      </c>
      <c r="E28" s="6"/>
      <c r="F28" s="25"/>
      <c r="G28" s="16">
        <f>+G29+G30</f>
        <v>0</v>
      </c>
      <c r="H28" s="16">
        <f t="shared" ref="H28:S28" si="6">+H29+H30</f>
        <v>0</v>
      </c>
      <c r="I28" s="16">
        <f t="shared" si="6"/>
        <v>0</v>
      </c>
      <c r="J28" s="16">
        <f t="shared" si="6"/>
        <v>0</v>
      </c>
      <c r="K28" s="16">
        <f t="shared" si="6"/>
        <v>0</v>
      </c>
      <c r="L28" s="16">
        <f t="shared" si="6"/>
        <v>0</v>
      </c>
      <c r="M28" s="16">
        <f t="shared" si="6"/>
        <v>0</v>
      </c>
      <c r="N28" s="16">
        <f t="shared" si="6"/>
        <v>0</v>
      </c>
      <c r="O28" s="16">
        <f t="shared" si="6"/>
        <v>0</v>
      </c>
      <c r="P28" s="16">
        <f t="shared" si="6"/>
        <v>0</v>
      </c>
      <c r="Q28" s="16">
        <f t="shared" si="6"/>
        <v>0</v>
      </c>
      <c r="R28" s="16">
        <f t="shared" si="6"/>
        <v>0</v>
      </c>
      <c r="S28" s="16">
        <f t="shared" si="6"/>
        <v>0</v>
      </c>
    </row>
    <row r="29" spans="1:19" ht="17" x14ac:dyDescent="0.2">
      <c r="A29" s="58"/>
      <c r="B29" s="12" t="s">
        <v>22</v>
      </c>
      <c r="C29" s="12">
        <v>2830591505</v>
      </c>
      <c r="D29" s="12" t="s">
        <v>22</v>
      </c>
      <c r="E29" s="3">
        <v>2830591505</v>
      </c>
      <c r="F29" s="26" t="s">
        <v>63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</row>
    <row r="30" spans="1:19" ht="17" x14ac:dyDescent="0.2">
      <c r="A30" s="58"/>
      <c r="B30" s="12" t="s">
        <v>23</v>
      </c>
      <c r="C30" s="12">
        <v>2830593005</v>
      </c>
      <c r="D30" s="12" t="s">
        <v>23</v>
      </c>
      <c r="E30" s="3">
        <v>2830593005</v>
      </c>
      <c r="F30" s="26" t="s">
        <v>63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</row>
    <row r="31" spans="1:19" ht="17" x14ac:dyDescent="0.2">
      <c r="A31" s="58"/>
      <c r="B31" s="11" t="s">
        <v>24</v>
      </c>
      <c r="C31" s="11"/>
      <c r="D31" s="11" t="s">
        <v>24</v>
      </c>
      <c r="E31" s="6"/>
      <c r="F31" s="25"/>
      <c r="G31" s="16">
        <f>+G32+G33+G34</f>
        <v>0.38500000000000001</v>
      </c>
      <c r="H31" s="16">
        <f t="shared" ref="H31:S31" si="7">+H32+H33+H34</f>
        <v>0.314</v>
      </c>
      <c r="I31" s="16">
        <f t="shared" si="7"/>
        <v>0.53900000000000003</v>
      </c>
      <c r="J31" s="16">
        <f t="shared" si="7"/>
        <v>0.48</v>
      </c>
      <c r="K31" s="16">
        <f t="shared" si="7"/>
        <v>0.45700000000000002</v>
      </c>
      <c r="L31" s="16">
        <f t="shared" si="7"/>
        <v>0.38100000000000001</v>
      </c>
      <c r="M31" s="16">
        <f t="shared" si="7"/>
        <v>0.375</v>
      </c>
      <c r="N31" s="16">
        <f t="shared" si="7"/>
        <v>0.26400000000000001</v>
      </c>
      <c r="O31" s="16">
        <f t="shared" si="7"/>
        <v>0.157</v>
      </c>
      <c r="P31" s="16">
        <f t="shared" si="7"/>
        <v>2.6430000000000002</v>
      </c>
      <c r="Q31" s="16">
        <f t="shared" si="7"/>
        <v>0.65700000000000003</v>
      </c>
      <c r="R31" s="16">
        <f t="shared" si="7"/>
        <v>0.189</v>
      </c>
      <c r="S31" s="16">
        <f t="shared" si="7"/>
        <v>2.2140000000000004</v>
      </c>
    </row>
    <row r="32" spans="1:19" ht="17" x14ac:dyDescent="0.2">
      <c r="A32" s="58"/>
      <c r="B32" s="12" t="s">
        <v>25</v>
      </c>
      <c r="C32" s="12">
        <v>2830542002</v>
      </c>
      <c r="D32" s="12" t="s">
        <v>25</v>
      </c>
      <c r="E32" s="3">
        <v>2830542002</v>
      </c>
      <c r="F32" s="26" t="s">
        <v>63</v>
      </c>
      <c r="G32" s="15">
        <v>0.38500000000000001</v>
      </c>
      <c r="H32" s="15">
        <v>0.314</v>
      </c>
      <c r="I32" s="15">
        <v>0.53900000000000003</v>
      </c>
      <c r="J32" s="15">
        <v>0.48</v>
      </c>
      <c r="K32" s="15">
        <v>0.45700000000000002</v>
      </c>
      <c r="L32" s="15">
        <v>0.38100000000000001</v>
      </c>
      <c r="M32" s="15">
        <v>0.375</v>
      </c>
      <c r="N32" s="15">
        <v>0.26400000000000001</v>
      </c>
      <c r="O32" s="15">
        <v>0.157</v>
      </c>
      <c r="P32" s="15">
        <v>0.21299999999999999</v>
      </c>
      <c r="Q32" s="15">
        <v>0.65700000000000003</v>
      </c>
      <c r="R32" s="15">
        <v>0.189</v>
      </c>
      <c r="S32" s="15">
        <v>0.111</v>
      </c>
    </row>
    <row r="33" spans="1:19" ht="17" x14ac:dyDescent="0.2">
      <c r="A33" s="58"/>
      <c r="B33" s="12" t="s">
        <v>26</v>
      </c>
      <c r="C33" s="12">
        <v>2830545005</v>
      </c>
      <c r="D33" s="12" t="s">
        <v>26</v>
      </c>
      <c r="E33" s="3">
        <v>2830545005</v>
      </c>
      <c r="F33" s="26" t="s">
        <v>63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</row>
    <row r="34" spans="1:19" ht="17" x14ac:dyDescent="0.2">
      <c r="A34" s="58"/>
      <c r="B34" s="12" t="s">
        <v>27</v>
      </c>
      <c r="C34" s="12">
        <v>2830548009</v>
      </c>
      <c r="D34" s="12" t="s">
        <v>27</v>
      </c>
      <c r="E34" s="3">
        <v>2830548009</v>
      </c>
      <c r="F34" s="26" t="s">
        <v>63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2.4300000000000002</v>
      </c>
      <c r="Q34" s="15">
        <v>0</v>
      </c>
      <c r="R34" s="15">
        <v>0</v>
      </c>
      <c r="S34" s="15">
        <v>2.1030000000000002</v>
      </c>
    </row>
    <row r="35" spans="1:19" ht="17" x14ac:dyDescent="0.2">
      <c r="A35" s="58"/>
      <c r="B35" s="11" t="s">
        <v>28</v>
      </c>
      <c r="C35" s="11"/>
      <c r="D35" s="11" t="s">
        <v>28</v>
      </c>
      <c r="E35" s="6"/>
      <c r="F35" s="25"/>
      <c r="G35" s="16">
        <f>+G36+G39</f>
        <v>24.465</v>
      </c>
      <c r="H35" s="16">
        <f t="shared" ref="H35:S35" si="8">+H36+H39</f>
        <v>23.001999999999999</v>
      </c>
      <c r="I35" s="16">
        <f t="shared" si="8"/>
        <v>27.082000000000001</v>
      </c>
      <c r="J35" s="16">
        <f t="shared" si="8"/>
        <v>27.605999999999998</v>
      </c>
      <c r="K35" s="16">
        <f t="shared" si="8"/>
        <v>32.417000000000002</v>
      </c>
      <c r="L35" s="16">
        <f t="shared" si="8"/>
        <v>37.142000000000003</v>
      </c>
      <c r="M35" s="16">
        <f t="shared" si="8"/>
        <v>44.578999999999994</v>
      </c>
      <c r="N35" s="16">
        <f t="shared" si="8"/>
        <v>53.497</v>
      </c>
      <c r="O35" s="16">
        <f t="shared" si="8"/>
        <v>61.968000000000004</v>
      </c>
      <c r="P35" s="16">
        <f t="shared" si="8"/>
        <v>59.582999999999998</v>
      </c>
      <c r="Q35" s="16">
        <f t="shared" si="8"/>
        <v>61.329000000000001</v>
      </c>
      <c r="R35" s="16">
        <f t="shared" si="8"/>
        <v>72.338999999999999</v>
      </c>
      <c r="S35" s="16">
        <f t="shared" si="8"/>
        <v>52.29</v>
      </c>
    </row>
    <row r="36" spans="1:19" ht="17" x14ac:dyDescent="0.2">
      <c r="A36" s="58"/>
      <c r="B36" s="10" t="s">
        <v>29</v>
      </c>
      <c r="C36" s="10"/>
      <c r="D36" s="10" t="s">
        <v>29</v>
      </c>
      <c r="E36" s="5"/>
      <c r="F36" s="28"/>
      <c r="G36" s="14">
        <f>+G37+G38</f>
        <v>13.034000000000001</v>
      </c>
      <c r="H36" s="14">
        <f t="shared" ref="H36:S36" si="9">+H37+H38</f>
        <v>13.873999999999999</v>
      </c>
      <c r="I36" s="14">
        <f t="shared" si="9"/>
        <v>15.37</v>
      </c>
      <c r="J36" s="14">
        <f t="shared" si="9"/>
        <v>17.652999999999999</v>
      </c>
      <c r="K36" s="14">
        <f t="shared" si="9"/>
        <v>20.853999999999999</v>
      </c>
      <c r="L36" s="14">
        <f t="shared" si="9"/>
        <v>22.39</v>
      </c>
      <c r="M36" s="14">
        <f t="shared" si="9"/>
        <v>28.028999999999996</v>
      </c>
      <c r="N36" s="14">
        <f t="shared" si="9"/>
        <v>33.201999999999998</v>
      </c>
      <c r="O36" s="14">
        <f t="shared" si="9"/>
        <v>37.599000000000004</v>
      </c>
      <c r="P36" s="14">
        <f t="shared" si="9"/>
        <v>36.651000000000003</v>
      </c>
      <c r="Q36" s="14">
        <f t="shared" si="9"/>
        <v>35.47</v>
      </c>
      <c r="R36" s="14">
        <f t="shared" si="9"/>
        <v>49.209000000000003</v>
      </c>
      <c r="S36" s="14">
        <f t="shared" si="9"/>
        <v>24.65</v>
      </c>
    </row>
    <row r="37" spans="1:19" ht="17" x14ac:dyDescent="0.2">
      <c r="A37" s="58"/>
      <c r="B37" s="12" t="s">
        <v>30</v>
      </c>
      <c r="C37" s="12">
        <v>2830594509</v>
      </c>
      <c r="D37" s="12" t="s">
        <v>30</v>
      </c>
      <c r="E37" s="3">
        <v>2830594509</v>
      </c>
      <c r="F37" s="26" t="s">
        <v>63</v>
      </c>
      <c r="G37" s="15">
        <v>9.9870000000000001</v>
      </c>
      <c r="H37" s="15">
        <v>9.1379999999999999</v>
      </c>
      <c r="I37" s="15">
        <v>9.0649999999999995</v>
      </c>
      <c r="J37" s="15">
        <v>9.9009999999999998</v>
      </c>
      <c r="K37" s="15">
        <v>13.348000000000001</v>
      </c>
      <c r="L37" s="15">
        <v>14.677</v>
      </c>
      <c r="M37" s="15">
        <v>19.140999999999998</v>
      </c>
      <c r="N37" s="15">
        <v>22.402999999999999</v>
      </c>
      <c r="O37" s="15">
        <v>27.876000000000001</v>
      </c>
      <c r="P37" s="15">
        <v>25.963000000000001</v>
      </c>
      <c r="Q37" s="15">
        <v>25.317</v>
      </c>
      <c r="R37" s="15">
        <v>33.509</v>
      </c>
      <c r="S37" s="15">
        <v>24.65</v>
      </c>
    </row>
    <row r="38" spans="1:19" ht="17" x14ac:dyDescent="0.2">
      <c r="A38" s="58"/>
      <c r="B38" s="12" t="s">
        <v>31</v>
      </c>
      <c r="C38" s="12">
        <v>2830596008</v>
      </c>
      <c r="D38" s="12" t="s">
        <v>31</v>
      </c>
      <c r="E38" s="3">
        <v>2830596008</v>
      </c>
      <c r="F38" s="26" t="s">
        <v>63</v>
      </c>
      <c r="G38" s="15">
        <v>3.0470000000000002</v>
      </c>
      <c r="H38" s="15">
        <v>4.7359999999999998</v>
      </c>
      <c r="I38" s="15">
        <v>6.3049999999999997</v>
      </c>
      <c r="J38" s="15">
        <v>7.7519999999999998</v>
      </c>
      <c r="K38" s="15">
        <v>7.5060000000000002</v>
      </c>
      <c r="L38" s="15">
        <v>7.7130000000000001</v>
      </c>
      <c r="M38" s="15">
        <v>8.8879999999999999</v>
      </c>
      <c r="N38" s="15">
        <v>10.798999999999999</v>
      </c>
      <c r="O38" s="15">
        <v>9.7230000000000008</v>
      </c>
      <c r="P38" s="15">
        <v>10.688000000000001</v>
      </c>
      <c r="Q38" s="15">
        <v>10.153</v>
      </c>
      <c r="R38" s="15">
        <v>15.7</v>
      </c>
    </row>
    <row r="39" spans="1:19" ht="51" x14ac:dyDescent="0.2">
      <c r="A39" s="58"/>
      <c r="B39" s="12" t="s">
        <v>32</v>
      </c>
      <c r="C39" s="12">
        <v>2830597006</v>
      </c>
      <c r="D39" s="12" t="s">
        <v>32</v>
      </c>
      <c r="E39" s="3">
        <v>2830597006</v>
      </c>
      <c r="F39" s="26" t="s">
        <v>63</v>
      </c>
      <c r="G39" s="15">
        <v>11.430999999999999</v>
      </c>
      <c r="H39" s="15">
        <v>9.1280000000000001</v>
      </c>
      <c r="I39" s="15">
        <v>11.712</v>
      </c>
      <c r="J39" s="15">
        <v>9.9529999999999994</v>
      </c>
      <c r="K39" s="15">
        <v>11.563000000000001</v>
      </c>
      <c r="L39" s="15">
        <v>14.752000000000001</v>
      </c>
      <c r="M39" s="15">
        <v>16.55</v>
      </c>
      <c r="N39" s="15">
        <v>20.295000000000002</v>
      </c>
      <c r="O39" s="15">
        <v>24.369</v>
      </c>
      <c r="P39" s="15">
        <v>22.931999999999999</v>
      </c>
      <c r="Q39" s="15">
        <v>25.859000000000002</v>
      </c>
      <c r="R39" s="15">
        <v>23.13</v>
      </c>
      <c r="S39" s="15">
        <v>27.64</v>
      </c>
    </row>
    <row r="40" spans="1:19" ht="34" x14ac:dyDescent="0.2">
      <c r="A40" s="58"/>
      <c r="B40" s="18" t="s">
        <v>33</v>
      </c>
      <c r="C40" s="18"/>
      <c r="D40" s="18" t="s">
        <v>33</v>
      </c>
      <c r="E40" s="21"/>
      <c r="F40" s="24"/>
      <c r="G40" s="20">
        <f t="shared" ref="G40:S40" si="10">+G41+G42+G44+G45</f>
        <v>95.18</v>
      </c>
      <c r="H40" s="20">
        <f t="shared" si="10"/>
        <v>75.76700000000001</v>
      </c>
      <c r="I40" s="20">
        <f t="shared" si="10"/>
        <v>81.763999999999996</v>
      </c>
      <c r="J40" s="20">
        <f t="shared" si="10"/>
        <v>88.256</v>
      </c>
      <c r="K40" s="20">
        <f t="shared" si="10"/>
        <v>90.731999999999999</v>
      </c>
      <c r="L40" s="20">
        <f t="shared" si="10"/>
        <v>90.81</v>
      </c>
      <c r="M40" s="20">
        <f t="shared" si="10"/>
        <v>101.38200000000001</v>
      </c>
      <c r="N40" s="20">
        <f t="shared" si="10"/>
        <v>96.097999999999999</v>
      </c>
      <c r="O40" s="20">
        <f t="shared" si="10"/>
        <v>95.393999999999991</v>
      </c>
      <c r="P40" s="20">
        <f t="shared" si="10"/>
        <v>121.628</v>
      </c>
      <c r="Q40" s="20">
        <f t="shared" si="10"/>
        <v>156.37500000000003</v>
      </c>
      <c r="R40" s="20">
        <f t="shared" si="10"/>
        <v>137.29300000000001</v>
      </c>
      <c r="S40" s="20">
        <f t="shared" si="10"/>
        <v>140.62</v>
      </c>
    </row>
    <row r="41" spans="1:19" ht="17" x14ac:dyDescent="0.2">
      <c r="A41" s="58"/>
      <c r="B41" s="12" t="s">
        <v>34</v>
      </c>
      <c r="C41" s="12">
        <v>2830601001</v>
      </c>
      <c r="D41" s="12" t="s">
        <v>34</v>
      </c>
      <c r="E41" s="3">
        <v>2830601001</v>
      </c>
      <c r="G41" s="15">
        <v>20.992000000000001</v>
      </c>
      <c r="H41" s="15">
        <v>18.295999999999999</v>
      </c>
      <c r="I41" s="15">
        <v>18.352</v>
      </c>
      <c r="J41" s="15">
        <v>19.312000000000001</v>
      </c>
      <c r="K41" s="15">
        <v>20.106999999999999</v>
      </c>
      <c r="L41" s="15">
        <v>15.904</v>
      </c>
      <c r="M41" s="15">
        <v>22.033999999999999</v>
      </c>
      <c r="N41" s="15">
        <v>18.012</v>
      </c>
      <c r="O41" s="15">
        <v>18.274000000000001</v>
      </c>
      <c r="P41" s="15">
        <v>27.164000000000001</v>
      </c>
      <c r="Q41" s="15">
        <v>33.822000000000003</v>
      </c>
      <c r="R41" s="15">
        <v>32.595999999999997</v>
      </c>
      <c r="S41" s="15">
        <v>33.799999999999997</v>
      </c>
    </row>
    <row r="42" spans="1:19" ht="17" x14ac:dyDescent="0.2">
      <c r="A42" s="58"/>
      <c r="B42" s="12" t="s">
        <v>35</v>
      </c>
      <c r="C42" s="12">
        <v>2830603007</v>
      </c>
      <c r="D42" s="12" t="s">
        <v>35</v>
      </c>
      <c r="E42" s="3">
        <v>2830603007</v>
      </c>
      <c r="G42" s="15">
        <v>22.416</v>
      </c>
      <c r="H42" s="15">
        <v>20.216000000000001</v>
      </c>
      <c r="I42" s="15">
        <v>23.175999999999998</v>
      </c>
      <c r="J42" s="15">
        <v>22.334</v>
      </c>
      <c r="K42" s="15">
        <v>23.614000000000001</v>
      </c>
      <c r="L42" s="15">
        <v>23.108000000000001</v>
      </c>
      <c r="M42" s="15">
        <v>23.311</v>
      </c>
      <c r="N42" s="15">
        <v>24.981000000000002</v>
      </c>
      <c r="O42" s="15">
        <v>23.436</v>
      </c>
      <c r="P42" s="15">
        <v>33.779000000000003</v>
      </c>
      <c r="Q42" s="15">
        <v>31.818000000000001</v>
      </c>
      <c r="R42" s="15">
        <v>28.995000000000001</v>
      </c>
      <c r="S42" s="15">
        <v>33.630000000000003</v>
      </c>
    </row>
    <row r="43" spans="1:19" ht="17" x14ac:dyDescent="0.2">
      <c r="A43" s="58"/>
      <c r="B43" s="49" t="s">
        <v>120</v>
      </c>
      <c r="C43" s="49"/>
      <c r="D43" s="49"/>
      <c r="E43" s="50"/>
      <c r="F43" s="51"/>
      <c r="G43" s="52">
        <f>+G44+G45</f>
        <v>51.772000000000006</v>
      </c>
      <c r="H43" s="52">
        <f t="shared" ref="H43:S43" si="11">+H44+H45</f>
        <v>37.255000000000003</v>
      </c>
      <c r="I43" s="52">
        <f t="shared" si="11"/>
        <v>40.235999999999997</v>
      </c>
      <c r="J43" s="52">
        <f t="shared" si="11"/>
        <v>46.61</v>
      </c>
      <c r="K43" s="52">
        <f t="shared" si="11"/>
        <v>47.010999999999996</v>
      </c>
      <c r="L43" s="52">
        <f t="shared" si="11"/>
        <v>51.798000000000002</v>
      </c>
      <c r="M43" s="52">
        <f t="shared" si="11"/>
        <v>56.037000000000006</v>
      </c>
      <c r="N43" s="52">
        <f t="shared" si="11"/>
        <v>53.105000000000004</v>
      </c>
      <c r="O43" s="52">
        <f t="shared" si="11"/>
        <v>53.683999999999997</v>
      </c>
      <c r="P43" s="52">
        <f t="shared" si="11"/>
        <v>60.685000000000002</v>
      </c>
      <c r="Q43" s="52">
        <f t="shared" si="11"/>
        <v>90.734999999999999</v>
      </c>
      <c r="R43" s="52">
        <f t="shared" si="11"/>
        <v>75.701999999999998</v>
      </c>
      <c r="S43" s="52">
        <f t="shared" si="11"/>
        <v>73.19</v>
      </c>
    </row>
    <row r="44" spans="1:19" ht="34" x14ac:dyDescent="0.2">
      <c r="A44" s="58"/>
      <c r="B44" s="12" t="s">
        <v>36</v>
      </c>
      <c r="C44" s="12">
        <v>2830605002</v>
      </c>
      <c r="D44" s="12" t="s">
        <v>36</v>
      </c>
      <c r="E44" s="3">
        <v>2830605002</v>
      </c>
      <c r="F44" s="26" t="s">
        <v>63</v>
      </c>
      <c r="G44" s="15">
        <v>30.361000000000001</v>
      </c>
      <c r="H44" s="15">
        <v>26.942</v>
      </c>
      <c r="I44" s="15">
        <v>28.706</v>
      </c>
      <c r="J44" s="15">
        <v>36.228999999999999</v>
      </c>
      <c r="K44" s="15">
        <v>35.845999999999997</v>
      </c>
      <c r="L44" s="15">
        <v>42.453000000000003</v>
      </c>
      <c r="M44" s="15">
        <v>46.246000000000002</v>
      </c>
      <c r="N44" s="15">
        <v>45.124000000000002</v>
      </c>
      <c r="O44" s="15">
        <v>45.823999999999998</v>
      </c>
      <c r="P44" s="15">
        <v>50.683</v>
      </c>
      <c r="Q44" s="15">
        <v>77.429000000000002</v>
      </c>
      <c r="R44" s="15">
        <v>62.350999999999999</v>
      </c>
      <c r="S44" s="15">
        <v>63.76</v>
      </c>
    </row>
    <row r="45" spans="1:19" ht="17" x14ac:dyDescent="0.2">
      <c r="A45" s="58"/>
      <c r="B45" s="12" t="s">
        <v>37</v>
      </c>
      <c r="C45" s="12">
        <v>2830609004</v>
      </c>
      <c r="D45" s="12" t="s">
        <v>37</v>
      </c>
      <c r="E45" s="3">
        <v>2830609004</v>
      </c>
      <c r="G45" s="15">
        <v>21.411000000000001</v>
      </c>
      <c r="H45" s="15">
        <v>10.313000000000001</v>
      </c>
      <c r="I45" s="15">
        <v>11.53</v>
      </c>
      <c r="J45" s="15">
        <v>10.381</v>
      </c>
      <c r="K45" s="15">
        <v>11.164999999999999</v>
      </c>
      <c r="L45" s="15">
        <v>9.3450000000000006</v>
      </c>
      <c r="M45" s="15">
        <v>9.7910000000000004</v>
      </c>
      <c r="N45" s="15">
        <v>7.9809999999999999</v>
      </c>
      <c r="O45" s="15">
        <v>7.86</v>
      </c>
      <c r="P45" s="15">
        <v>10.002000000000001</v>
      </c>
      <c r="Q45" s="15">
        <v>13.305999999999999</v>
      </c>
      <c r="R45" s="15">
        <v>13.351000000000001</v>
      </c>
      <c r="S45" s="15">
        <v>9.43</v>
      </c>
    </row>
    <row r="46" spans="1:19" ht="16" x14ac:dyDescent="0.2">
      <c r="A46" s="58"/>
      <c r="B46" s="12"/>
      <c r="C46" s="12"/>
      <c r="D46" s="12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9" ht="34" x14ac:dyDescent="0.2">
      <c r="A47" s="58"/>
      <c r="B47" s="18" t="s">
        <v>38</v>
      </c>
      <c r="C47" s="18">
        <v>2830704001</v>
      </c>
      <c r="D47" s="18" t="s">
        <v>38</v>
      </c>
      <c r="E47" s="21">
        <v>2830704001</v>
      </c>
      <c r="F47" s="24" t="s">
        <v>63</v>
      </c>
      <c r="G47" s="20">
        <v>37.417000000000002</v>
      </c>
      <c r="H47" s="20">
        <v>32.75</v>
      </c>
      <c r="I47" s="20">
        <v>29.817</v>
      </c>
      <c r="J47" s="20">
        <v>33.383000000000003</v>
      </c>
      <c r="K47" s="20">
        <v>32.235999999999997</v>
      </c>
      <c r="L47" s="20">
        <v>34.049999999999997</v>
      </c>
      <c r="M47" s="20">
        <v>31.216999999999999</v>
      </c>
      <c r="N47" s="20">
        <v>45.69</v>
      </c>
      <c r="O47" s="20">
        <v>36.079000000000001</v>
      </c>
      <c r="P47" s="20">
        <v>37.658000000000001</v>
      </c>
      <c r="Q47" s="20">
        <v>59.463999999999999</v>
      </c>
      <c r="R47" s="20">
        <v>41.06</v>
      </c>
      <c r="S47" s="20">
        <v>49.94</v>
      </c>
    </row>
    <row r="48" spans="1:19" ht="34" x14ac:dyDescent="0.2">
      <c r="A48" s="58"/>
      <c r="B48" s="18" t="s">
        <v>39</v>
      </c>
      <c r="C48" s="18">
        <v>2830810004</v>
      </c>
      <c r="D48" s="18" t="s">
        <v>39</v>
      </c>
      <c r="E48" s="21">
        <v>2830810004</v>
      </c>
      <c r="F48" s="24"/>
      <c r="G48" s="20">
        <v>36.813000000000002</v>
      </c>
      <c r="H48" s="20">
        <v>33.130000000000003</v>
      </c>
      <c r="I48" s="20">
        <v>44.936999999999998</v>
      </c>
      <c r="J48" s="20">
        <v>38.274999999999999</v>
      </c>
      <c r="K48" s="20">
        <v>49.531999999999996</v>
      </c>
      <c r="L48" s="20">
        <v>50.393999999999998</v>
      </c>
      <c r="M48" s="20">
        <v>56.042000000000002</v>
      </c>
      <c r="N48" s="20">
        <v>81.978999999999999</v>
      </c>
      <c r="O48" s="20">
        <v>83.61</v>
      </c>
      <c r="P48" s="20">
        <v>85.613</v>
      </c>
      <c r="Q48" s="20">
        <v>106.34399999999999</v>
      </c>
      <c r="R48" s="20">
        <v>62.89</v>
      </c>
      <c r="S48" s="20">
        <v>89.38</v>
      </c>
    </row>
    <row r="49" spans="1:19" ht="17" x14ac:dyDescent="0.2">
      <c r="A49" s="58"/>
      <c r="B49" s="18" t="s">
        <v>40</v>
      </c>
      <c r="C49" s="18">
        <v>2830820003</v>
      </c>
      <c r="D49" s="18" t="s">
        <v>40</v>
      </c>
      <c r="E49" s="21">
        <v>2830820003</v>
      </c>
      <c r="F49" s="24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/>
      <c r="S49" s="20"/>
    </row>
    <row r="50" spans="1:19" ht="34" x14ac:dyDescent="0.2">
      <c r="A50" s="58"/>
      <c r="B50" s="18" t="s">
        <v>41</v>
      </c>
      <c r="C50" s="18">
        <v>2830830002</v>
      </c>
      <c r="D50" s="18" t="s">
        <v>41</v>
      </c>
      <c r="E50" s="21">
        <v>2830830002</v>
      </c>
      <c r="F50" s="24"/>
      <c r="G50" s="20">
        <v>30.283999999999999</v>
      </c>
      <c r="H50" s="20">
        <v>34.94</v>
      </c>
      <c r="I50" s="20">
        <v>27.123000000000001</v>
      </c>
      <c r="J50" s="20">
        <v>30.675000000000001</v>
      </c>
      <c r="K50" s="20">
        <v>37.008000000000003</v>
      </c>
      <c r="L50" s="20">
        <v>31.902000000000001</v>
      </c>
      <c r="M50" s="20">
        <v>36.543999999999997</v>
      </c>
      <c r="N50" s="20">
        <v>38.747</v>
      </c>
      <c r="O50" s="20">
        <v>40.234999999999999</v>
      </c>
      <c r="P50" s="20">
        <v>41.924999999999997</v>
      </c>
      <c r="Q50" s="20">
        <v>48.619</v>
      </c>
      <c r="R50" s="20">
        <v>52.755000000000003</v>
      </c>
      <c r="S50" s="20">
        <v>54.14</v>
      </c>
    </row>
    <row r="51" spans="1:19" ht="17" x14ac:dyDescent="0.2">
      <c r="A51" s="58"/>
      <c r="B51" s="18" t="s">
        <v>42</v>
      </c>
      <c r="C51" s="18"/>
      <c r="D51" s="18" t="s">
        <v>42</v>
      </c>
      <c r="E51" s="21"/>
      <c r="F51" s="24"/>
      <c r="G51" s="20">
        <f>+G52+G53</f>
        <v>92.292000000000002</v>
      </c>
      <c r="H51" s="20">
        <f t="shared" ref="H51:S51" si="12">+H52+H53</f>
        <v>112.524</v>
      </c>
      <c r="I51" s="20">
        <f t="shared" si="12"/>
        <v>37.99</v>
      </c>
      <c r="J51" s="20">
        <f t="shared" si="12"/>
        <v>30.855</v>
      </c>
      <c r="K51" s="20">
        <f t="shared" si="12"/>
        <v>33.965000000000003</v>
      </c>
      <c r="L51" s="20">
        <f t="shared" si="12"/>
        <v>27.315000000000001</v>
      </c>
      <c r="M51" s="20">
        <f t="shared" si="12"/>
        <v>22.733000000000001</v>
      </c>
      <c r="N51" s="20">
        <f t="shared" si="12"/>
        <v>26.469000000000001</v>
      </c>
      <c r="O51" s="20">
        <f t="shared" si="12"/>
        <v>17.071999999999999</v>
      </c>
      <c r="P51" s="20">
        <f t="shared" si="12"/>
        <v>42.241</v>
      </c>
      <c r="Q51" s="20">
        <f t="shared" si="12"/>
        <v>24.64</v>
      </c>
      <c r="R51" s="20">
        <f t="shared" si="12"/>
        <v>0</v>
      </c>
      <c r="S51" s="20">
        <f t="shared" si="12"/>
        <v>0</v>
      </c>
    </row>
    <row r="52" spans="1:19" ht="17" x14ac:dyDescent="0.2">
      <c r="A52" s="58"/>
      <c r="B52" s="12" t="s">
        <v>43</v>
      </c>
      <c r="C52" s="12">
        <v>2830840001</v>
      </c>
      <c r="D52" s="12" t="s">
        <v>43</v>
      </c>
      <c r="E52" s="3">
        <v>2830840001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/>
    </row>
    <row r="53" spans="1:19" ht="17" x14ac:dyDescent="0.2">
      <c r="A53" s="58"/>
      <c r="B53" s="12" t="s">
        <v>23</v>
      </c>
      <c r="C53" s="12">
        <v>2830850000</v>
      </c>
      <c r="D53" s="12" t="s">
        <v>23</v>
      </c>
      <c r="E53" s="3">
        <v>2830850000</v>
      </c>
      <c r="G53" s="17">
        <v>92.292000000000002</v>
      </c>
      <c r="H53" s="17">
        <v>112.524</v>
      </c>
      <c r="I53" s="17">
        <v>37.99</v>
      </c>
      <c r="J53" s="17">
        <v>30.855</v>
      </c>
      <c r="K53" s="17">
        <v>33.965000000000003</v>
      </c>
      <c r="L53" s="17">
        <v>27.315000000000001</v>
      </c>
      <c r="M53" s="17">
        <v>22.733000000000001</v>
      </c>
      <c r="N53" s="17">
        <v>26.469000000000001</v>
      </c>
      <c r="O53" s="17">
        <v>17.071999999999999</v>
      </c>
      <c r="P53" s="17">
        <v>42.241</v>
      </c>
      <c r="Q53" s="17">
        <v>24.64</v>
      </c>
      <c r="R53" s="17">
        <v>0</v>
      </c>
      <c r="S53" s="17"/>
    </row>
    <row r="54" spans="1:19" ht="51" x14ac:dyDescent="0.2">
      <c r="A54" s="58"/>
      <c r="B54" s="18" t="s">
        <v>44</v>
      </c>
      <c r="C54" s="18"/>
      <c r="D54" s="18" t="s">
        <v>44</v>
      </c>
      <c r="E54" s="21"/>
      <c r="F54" s="24"/>
      <c r="G54" s="20">
        <f>+G55+G56</f>
        <v>22.995999999999999</v>
      </c>
      <c r="H54" s="20">
        <f t="shared" ref="H54:S54" si="13">+H55+H56</f>
        <v>27.154000000000003</v>
      </c>
      <c r="I54" s="20">
        <f t="shared" si="13"/>
        <v>28.402000000000001</v>
      </c>
      <c r="J54" s="20">
        <f t="shared" si="13"/>
        <v>26.542999999999999</v>
      </c>
      <c r="K54" s="20">
        <f t="shared" si="13"/>
        <v>31.500999999999998</v>
      </c>
      <c r="L54" s="20">
        <f t="shared" si="13"/>
        <v>34.894999999999996</v>
      </c>
      <c r="M54" s="20">
        <f t="shared" si="13"/>
        <v>33.317</v>
      </c>
      <c r="N54" s="20">
        <f t="shared" si="13"/>
        <v>36.486000000000004</v>
      </c>
      <c r="O54" s="20">
        <f t="shared" si="13"/>
        <v>41.454000000000001</v>
      </c>
      <c r="P54" s="20">
        <f t="shared" si="13"/>
        <v>33.908999999999999</v>
      </c>
      <c r="Q54" s="20">
        <f t="shared" si="13"/>
        <v>43.475999999999999</v>
      </c>
      <c r="R54" s="20">
        <f t="shared" si="13"/>
        <v>52.106999999999999</v>
      </c>
      <c r="S54" s="20">
        <f t="shared" si="13"/>
        <v>48.161999999999999</v>
      </c>
    </row>
    <row r="55" spans="1:19" ht="17" x14ac:dyDescent="0.2">
      <c r="A55" s="58"/>
      <c r="B55" s="12" t="s">
        <v>45</v>
      </c>
      <c r="C55" s="12">
        <v>2830863003</v>
      </c>
      <c r="D55" s="12" t="s">
        <v>45</v>
      </c>
      <c r="E55" s="3">
        <v>2830863003</v>
      </c>
      <c r="F55" s="26" t="s">
        <v>63</v>
      </c>
      <c r="G55" s="17">
        <v>1.218</v>
      </c>
      <c r="H55" s="17">
        <v>0.79500000000000004</v>
      </c>
      <c r="I55" s="17">
        <v>1.4179999999999999</v>
      </c>
      <c r="J55" s="17">
        <v>2.0720000000000001</v>
      </c>
      <c r="K55" s="17">
        <v>1.659</v>
      </c>
      <c r="L55" s="17">
        <v>1.86</v>
      </c>
      <c r="M55" s="17">
        <v>2.27</v>
      </c>
      <c r="N55" s="17">
        <v>2.786</v>
      </c>
      <c r="O55" s="17">
        <v>8.8559999999999999</v>
      </c>
      <c r="P55" s="17">
        <v>7.7169999999999996</v>
      </c>
      <c r="Q55" s="17">
        <v>10.837999999999999</v>
      </c>
      <c r="R55" s="17">
        <v>15.67</v>
      </c>
      <c r="S55" s="17">
        <v>10.15</v>
      </c>
    </row>
    <row r="56" spans="1:19" ht="34" x14ac:dyDescent="0.2">
      <c r="A56" s="58"/>
      <c r="B56" s="12" t="s">
        <v>46</v>
      </c>
      <c r="C56" s="12">
        <v>2830866006</v>
      </c>
      <c r="D56" s="12" t="s">
        <v>46</v>
      </c>
      <c r="E56" s="3">
        <v>2830866006</v>
      </c>
      <c r="G56" s="17">
        <v>21.777999999999999</v>
      </c>
      <c r="H56" s="17">
        <v>26.359000000000002</v>
      </c>
      <c r="I56" s="17">
        <v>26.984000000000002</v>
      </c>
      <c r="J56" s="17">
        <v>24.471</v>
      </c>
      <c r="K56" s="17">
        <v>29.841999999999999</v>
      </c>
      <c r="L56" s="17">
        <v>33.034999999999997</v>
      </c>
      <c r="M56" s="17">
        <v>31.047000000000001</v>
      </c>
      <c r="N56" s="17">
        <v>33.700000000000003</v>
      </c>
      <c r="O56" s="17">
        <v>32.597999999999999</v>
      </c>
      <c r="P56" s="17">
        <v>26.192</v>
      </c>
      <c r="Q56" s="17">
        <v>32.637999999999998</v>
      </c>
      <c r="R56" s="17">
        <v>36.436999999999998</v>
      </c>
      <c r="S56" s="17">
        <v>38.012</v>
      </c>
    </row>
    <row r="57" spans="1:19" ht="17" x14ac:dyDescent="0.2">
      <c r="A57" s="58"/>
      <c r="B57" s="18" t="s">
        <v>47</v>
      </c>
      <c r="C57" s="18"/>
      <c r="D57" s="18" t="s">
        <v>47</v>
      </c>
      <c r="E57" s="21"/>
      <c r="F57" s="24"/>
      <c r="G57" s="20">
        <f t="shared" ref="G57:S57" si="14">SUM(G58:G62)</f>
        <v>140.565</v>
      </c>
      <c r="H57" s="20">
        <f t="shared" si="14"/>
        <v>129.886</v>
      </c>
      <c r="I57" s="20">
        <f t="shared" si="14"/>
        <v>129.22999999999999</v>
      </c>
      <c r="J57" s="20">
        <f t="shared" si="14"/>
        <v>132.66800000000001</v>
      </c>
      <c r="K57" s="20">
        <f t="shared" si="14"/>
        <v>126.20400000000001</v>
      </c>
      <c r="L57" s="20">
        <f t="shared" si="14"/>
        <v>144.43199999999999</v>
      </c>
      <c r="M57" s="20">
        <f t="shared" si="14"/>
        <v>148.02600000000001</v>
      </c>
      <c r="N57" s="20">
        <f t="shared" si="14"/>
        <v>162.726</v>
      </c>
      <c r="O57" s="20">
        <f t="shared" si="14"/>
        <v>156.06899999999999</v>
      </c>
      <c r="P57" s="20">
        <f t="shared" si="14"/>
        <v>145.744</v>
      </c>
      <c r="Q57" s="20">
        <f t="shared" si="14"/>
        <v>204.77099999999999</v>
      </c>
      <c r="R57" s="20">
        <f t="shared" si="14"/>
        <v>256.04300000000001</v>
      </c>
      <c r="S57" s="20">
        <f t="shared" si="14"/>
        <v>207.82</v>
      </c>
    </row>
    <row r="58" spans="1:19" ht="17" x14ac:dyDescent="0.2">
      <c r="A58" s="58"/>
      <c r="B58" s="12" t="s">
        <v>48</v>
      </c>
      <c r="C58" s="12">
        <v>2830920006</v>
      </c>
      <c r="D58" s="12" t="s">
        <v>48</v>
      </c>
      <c r="E58" s="3">
        <v>2830920006</v>
      </c>
      <c r="G58" s="15">
        <v>82.144000000000005</v>
      </c>
      <c r="H58" s="15">
        <v>78.930999999999997</v>
      </c>
      <c r="I58" s="15">
        <v>88.891000000000005</v>
      </c>
      <c r="J58" s="15">
        <v>82.311999999999998</v>
      </c>
      <c r="K58" s="15">
        <v>77.313000000000002</v>
      </c>
      <c r="L58" s="15">
        <v>88.400999999999996</v>
      </c>
      <c r="M58" s="15">
        <v>80.188000000000002</v>
      </c>
      <c r="N58" s="15">
        <v>92.700999999999993</v>
      </c>
      <c r="O58" s="15">
        <v>93.38</v>
      </c>
      <c r="P58" s="15">
        <v>92.113</v>
      </c>
      <c r="Q58" s="15">
        <v>110.59699999999999</v>
      </c>
      <c r="R58" s="15">
        <v>148.85</v>
      </c>
      <c r="S58" s="15">
        <v>118.32</v>
      </c>
    </row>
    <row r="59" spans="1:19" ht="51" x14ac:dyDescent="0.2">
      <c r="A59" s="58"/>
      <c r="B59" s="12" t="s">
        <v>49</v>
      </c>
      <c r="C59" s="12">
        <v>2830910007</v>
      </c>
      <c r="D59" s="12" t="s">
        <v>49</v>
      </c>
      <c r="E59" s="3">
        <v>2830910007</v>
      </c>
      <c r="G59" s="15">
        <v>13.324</v>
      </c>
      <c r="H59" s="15">
        <v>4.7590000000000003</v>
      </c>
      <c r="I59" s="15">
        <v>10.387</v>
      </c>
      <c r="J59" s="15">
        <v>13.199</v>
      </c>
      <c r="K59" s="15">
        <v>18.876000000000001</v>
      </c>
      <c r="L59" s="15">
        <v>26.326000000000001</v>
      </c>
      <c r="M59" s="15">
        <v>37.106000000000002</v>
      </c>
      <c r="N59" s="15">
        <v>40.473999999999997</v>
      </c>
      <c r="O59" s="15">
        <v>32.616</v>
      </c>
      <c r="P59" s="15">
        <v>23.858000000000001</v>
      </c>
      <c r="Q59" s="15">
        <v>44.726999999999997</v>
      </c>
      <c r="R59" s="15">
        <v>46.484999999999999</v>
      </c>
      <c r="S59" s="15">
        <v>52.46</v>
      </c>
    </row>
    <row r="60" spans="1:19" ht="34" x14ac:dyDescent="0.2">
      <c r="A60" s="58"/>
      <c r="B60" s="12" t="s">
        <v>50</v>
      </c>
      <c r="C60" s="12">
        <v>2830940004</v>
      </c>
      <c r="D60" s="12" t="s">
        <v>50</v>
      </c>
      <c r="E60" s="3">
        <v>2830940004</v>
      </c>
      <c r="G60" s="15">
        <v>19.7</v>
      </c>
      <c r="H60" s="15">
        <v>11.247</v>
      </c>
      <c r="I60" s="15">
        <v>12.288</v>
      </c>
      <c r="J60" s="15">
        <v>15.215999999999999</v>
      </c>
      <c r="K60" s="15">
        <v>15.207000000000001</v>
      </c>
      <c r="L60" s="15">
        <v>16.207000000000001</v>
      </c>
      <c r="M60" s="15">
        <v>12.585000000000001</v>
      </c>
      <c r="N60" s="15">
        <v>10.241</v>
      </c>
      <c r="O60" s="15">
        <v>10.516</v>
      </c>
      <c r="P60" s="15">
        <v>9.4719999999999995</v>
      </c>
      <c r="Q60" s="15">
        <v>9.1679999999999993</v>
      </c>
      <c r="R60" s="15">
        <v>13.726000000000001</v>
      </c>
      <c r="S60" s="15">
        <v>11.76</v>
      </c>
    </row>
    <row r="61" spans="1:19" ht="17" x14ac:dyDescent="0.2">
      <c r="A61" s="58"/>
      <c r="B61" s="12" t="s">
        <v>51</v>
      </c>
      <c r="C61" s="12">
        <v>2830933009</v>
      </c>
      <c r="D61" s="12" t="s">
        <v>51</v>
      </c>
      <c r="E61" s="3">
        <v>2830933009</v>
      </c>
      <c r="G61" s="15">
        <v>0</v>
      </c>
      <c r="H61" s="15">
        <v>1.4730000000000001</v>
      </c>
      <c r="I61" s="15">
        <v>0.97199999999999998</v>
      </c>
      <c r="J61" s="15">
        <v>3.3959999999999999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</row>
    <row r="62" spans="1:19" ht="17" x14ac:dyDescent="0.2">
      <c r="A62" s="58"/>
      <c r="B62" s="12" t="s">
        <v>52</v>
      </c>
      <c r="C62" s="12">
        <v>2830938008</v>
      </c>
      <c r="D62" s="12" t="s">
        <v>52</v>
      </c>
      <c r="E62" s="3">
        <v>2830938008</v>
      </c>
      <c r="G62" s="15">
        <v>25.396999999999998</v>
      </c>
      <c r="H62" s="15">
        <v>33.475999999999999</v>
      </c>
      <c r="I62" s="15">
        <v>16.692</v>
      </c>
      <c r="J62" s="15">
        <v>18.545000000000002</v>
      </c>
      <c r="K62" s="15">
        <v>14.808</v>
      </c>
      <c r="L62" s="15">
        <v>13.497999999999999</v>
      </c>
      <c r="M62" s="15">
        <v>18.146999999999998</v>
      </c>
      <c r="N62" s="15">
        <v>19.309999999999999</v>
      </c>
      <c r="O62" s="15">
        <v>19.556999999999999</v>
      </c>
      <c r="P62" s="15">
        <v>20.300999999999998</v>
      </c>
      <c r="Q62" s="15">
        <v>40.279000000000003</v>
      </c>
      <c r="R62" s="15">
        <v>46.981999999999999</v>
      </c>
      <c r="S62" s="15">
        <v>25.28</v>
      </c>
    </row>
    <row r="63" spans="1:19" ht="16" x14ac:dyDescent="0.2">
      <c r="A63" s="58"/>
      <c r="E63" s="2" t="s">
        <v>61</v>
      </c>
      <c r="F63" s="22"/>
      <c r="G63" s="17">
        <f t="shared" ref="G63:R63" si="15">+G57+G54+G51+G50+G49+G48+G47+G40+G21+G4+G3</f>
        <v>551.95299999999997</v>
      </c>
      <c r="H63" s="17">
        <f t="shared" si="15"/>
        <v>549.98399999999992</v>
      </c>
      <c r="I63" s="17">
        <f t="shared" si="15"/>
        <v>490.66200000000003</v>
      </c>
      <c r="J63" s="17">
        <f t="shared" si="15"/>
        <v>487.803</v>
      </c>
      <c r="K63" s="17">
        <f t="shared" si="15"/>
        <v>518.87099999999998</v>
      </c>
      <c r="L63" s="17">
        <f t="shared" si="15"/>
        <v>530.43799999999999</v>
      </c>
      <c r="M63" s="17">
        <f t="shared" si="15"/>
        <v>579.46799999999996</v>
      </c>
      <c r="N63" s="17">
        <f t="shared" si="15"/>
        <v>650.80799999999999</v>
      </c>
      <c r="O63" s="17">
        <f t="shared" si="15"/>
        <v>653.07300000000009</v>
      </c>
      <c r="P63" s="17">
        <f t="shared" si="15"/>
        <v>697.59899999999993</v>
      </c>
      <c r="Q63" s="17">
        <f t="shared" si="15"/>
        <v>908.0809999999999</v>
      </c>
      <c r="R63" s="17">
        <f t="shared" si="15"/>
        <v>893.11009999999987</v>
      </c>
      <c r="S63" s="17">
        <f t="shared" ref="S63" si="16">+S57+S54+S51+S50+S49+S48+S47+S40+S21+S4+S3</f>
        <v>858.91499999999996</v>
      </c>
    </row>
    <row r="64" spans="1:19" ht="16" x14ac:dyDescent="0.2">
      <c r="A64" s="58"/>
      <c r="B64" s="8"/>
      <c r="E64" s="2" t="s">
        <v>64</v>
      </c>
      <c r="G64" s="15">
        <f t="shared" ref="G64:R64" si="17">+G3+G4+G21+G44+G47+G55</f>
        <v>165.40200000000002</v>
      </c>
      <c r="H64" s="15">
        <f t="shared" si="17"/>
        <v>164.32</v>
      </c>
      <c r="I64" s="15">
        <f t="shared" si="17"/>
        <v>171.34</v>
      </c>
      <c r="J64" s="15">
        <f t="shared" si="17"/>
        <v>178.83200000000002</v>
      </c>
      <c r="K64" s="15">
        <f t="shared" si="17"/>
        <v>187.434</v>
      </c>
      <c r="L64" s="15">
        <f t="shared" si="17"/>
        <v>195.00300000000004</v>
      </c>
      <c r="M64" s="15">
        <f t="shared" si="17"/>
        <v>229.94000000000003</v>
      </c>
      <c r="N64" s="15">
        <f t="shared" si="17"/>
        <v>256.21299999999997</v>
      </c>
      <c r="O64" s="15">
        <f t="shared" si="17"/>
        <v>273.91899999999998</v>
      </c>
      <c r="P64" s="15">
        <f t="shared" si="17"/>
        <v>284.93899999999996</v>
      </c>
      <c r="Q64" s="15">
        <f t="shared" si="17"/>
        <v>412.12300000000005</v>
      </c>
      <c r="R64" s="15">
        <f t="shared" si="17"/>
        <v>410.04309999999998</v>
      </c>
      <c r="S64" s="15">
        <f t="shared" ref="S64" si="18">+S3+S4+S21+S44+S47+S55</f>
        <v>392.70299999999997</v>
      </c>
    </row>
    <row r="65" spans="1:19" ht="16" x14ac:dyDescent="0.2">
      <c r="A65" s="58"/>
      <c r="B65" s="8"/>
      <c r="E65" s="2" t="s">
        <v>65</v>
      </c>
      <c r="G65" s="15">
        <f t="shared" ref="G65:R65" si="19">+G41+G42+G45+G48+G50+G49+G51+G56</f>
        <v>245.98599999999999</v>
      </c>
      <c r="H65" s="15">
        <f t="shared" si="19"/>
        <v>255.77800000000002</v>
      </c>
      <c r="I65" s="15">
        <f t="shared" si="19"/>
        <v>190.09200000000001</v>
      </c>
      <c r="J65" s="15">
        <f t="shared" si="19"/>
        <v>176.303</v>
      </c>
      <c r="K65" s="15">
        <f t="shared" si="19"/>
        <v>205.233</v>
      </c>
      <c r="L65" s="15">
        <f t="shared" si="19"/>
        <v>191.00300000000001</v>
      </c>
      <c r="M65" s="15">
        <f t="shared" si="19"/>
        <v>201.50199999999998</v>
      </c>
      <c r="N65" s="15">
        <f t="shared" si="19"/>
        <v>231.86899999999997</v>
      </c>
      <c r="O65" s="15">
        <f t="shared" si="19"/>
        <v>223.08500000000004</v>
      </c>
      <c r="P65" s="15">
        <f t="shared" si="19"/>
        <v>266.916</v>
      </c>
      <c r="Q65" s="15">
        <f t="shared" si="19"/>
        <v>291.18699999999995</v>
      </c>
      <c r="R65" s="15">
        <f t="shared" si="19"/>
        <v>227.024</v>
      </c>
      <c r="S65" s="15">
        <f t="shared" ref="S65" si="20">+S41+S42+S45+S48+S50+S49+S51+S56</f>
        <v>258.392</v>
      </c>
    </row>
    <row r="66" spans="1:19" ht="16" x14ac:dyDescent="0.2">
      <c r="A66" s="58"/>
      <c r="B66" s="8"/>
      <c r="E66" s="2" t="s">
        <v>66</v>
      </c>
      <c r="G66" s="15">
        <f>+G57</f>
        <v>140.565</v>
      </c>
      <c r="H66" s="15">
        <f t="shared" ref="H66:R66" si="21">+H57</f>
        <v>129.886</v>
      </c>
      <c r="I66" s="15">
        <f t="shared" si="21"/>
        <v>129.22999999999999</v>
      </c>
      <c r="J66" s="15">
        <f t="shared" si="21"/>
        <v>132.66800000000001</v>
      </c>
      <c r="K66" s="15">
        <f t="shared" si="21"/>
        <v>126.20400000000001</v>
      </c>
      <c r="L66" s="15">
        <f t="shared" si="21"/>
        <v>144.43199999999999</v>
      </c>
      <c r="M66" s="15">
        <f t="shared" si="21"/>
        <v>148.02600000000001</v>
      </c>
      <c r="N66" s="15">
        <f t="shared" si="21"/>
        <v>162.726</v>
      </c>
      <c r="O66" s="15">
        <f t="shared" si="21"/>
        <v>156.06899999999999</v>
      </c>
      <c r="P66" s="15">
        <f t="shared" si="21"/>
        <v>145.744</v>
      </c>
      <c r="Q66" s="15">
        <f t="shared" si="21"/>
        <v>204.77099999999999</v>
      </c>
      <c r="R66" s="15">
        <f t="shared" si="21"/>
        <v>256.04300000000001</v>
      </c>
      <c r="S66" s="15">
        <f t="shared" ref="S66" si="22">+S57</f>
        <v>207.82</v>
      </c>
    </row>
    <row r="67" spans="1:19" ht="51" x14ac:dyDescent="0.2">
      <c r="A67" s="58">
        <v>63</v>
      </c>
      <c r="B67" s="12"/>
      <c r="C67" s="12"/>
      <c r="D67" s="12" t="s">
        <v>67</v>
      </c>
      <c r="E67" s="3">
        <v>2822151309</v>
      </c>
      <c r="G67" s="15">
        <v>43.341999999999999</v>
      </c>
      <c r="H67" s="15">
        <v>31.733000000000001</v>
      </c>
      <c r="I67" s="15"/>
      <c r="J67" s="15">
        <v>36.139000000000003</v>
      </c>
      <c r="K67" s="15">
        <v>49.93</v>
      </c>
      <c r="L67" s="15">
        <v>43.115000000000002</v>
      </c>
      <c r="M67" s="15">
        <v>46.192999999999998</v>
      </c>
      <c r="N67" s="15">
        <v>56.658000000000001</v>
      </c>
      <c r="O67" s="15">
        <v>56.868000000000002</v>
      </c>
      <c r="P67" s="15">
        <v>78.25</v>
      </c>
      <c r="Q67" s="15">
        <v>111.69</v>
      </c>
      <c r="R67" s="15">
        <v>61.177</v>
      </c>
      <c r="S67" s="15">
        <v>85.47</v>
      </c>
    </row>
    <row r="68" spans="1:19" ht="51" x14ac:dyDescent="0.2">
      <c r="A68" s="58"/>
      <c r="B68" s="12"/>
      <c r="C68" s="12"/>
      <c r="D68" s="12" t="s">
        <v>68</v>
      </c>
      <c r="E68" s="3">
        <v>2822151507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R68" s="15">
        <v>1.046</v>
      </c>
      <c r="S68" s="15">
        <v>0.73799999999999999</v>
      </c>
    </row>
    <row r="69" spans="1:19" ht="51" x14ac:dyDescent="0.2">
      <c r="A69" s="58"/>
      <c r="B69" s="12"/>
      <c r="C69" s="12"/>
      <c r="D69" s="12" t="s">
        <v>69</v>
      </c>
      <c r="E69" s="3">
        <v>2822153007</v>
      </c>
      <c r="G69" s="15"/>
      <c r="H69" s="15"/>
      <c r="I69" s="15">
        <v>50.529000000000003</v>
      </c>
      <c r="J69" s="15">
        <v>39.704000000000001</v>
      </c>
      <c r="K69" s="15">
        <v>45.396999999999998</v>
      </c>
      <c r="L69" s="15"/>
      <c r="M69" s="15"/>
      <c r="N69" s="15"/>
      <c r="O69" s="15"/>
      <c r="P69" s="15"/>
    </row>
    <row r="70" spans="1:19" ht="34" x14ac:dyDescent="0.2">
      <c r="A70" s="58"/>
      <c r="B70" s="12"/>
      <c r="C70" s="12"/>
      <c r="D70" s="12" t="s">
        <v>70</v>
      </c>
      <c r="E70" s="3">
        <v>2822155002</v>
      </c>
      <c r="G70" s="15">
        <v>22.509</v>
      </c>
      <c r="H70" s="15">
        <v>15.45</v>
      </c>
      <c r="I70" s="15">
        <v>14.577</v>
      </c>
      <c r="J70" s="15">
        <v>14.21</v>
      </c>
      <c r="K70" s="15">
        <v>17.398</v>
      </c>
      <c r="L70" s="15">
        <v>18.170000000000002</v>
      </c>
      <c r="M70" s="15">
        <v>22.016999999999999</v>
      </c>
      <c r="N70" s="15">
        <v>27.016999999999999</v>
      </c>
      <c r="O70" s="15">
        <v>45.470999999999997</v>
      </c>
      <c r="P70" s="15">
        <v>34.213999999999999</v>
      </c>
      <c r="Q70" s="15">
        <v>37.125999999999998</v>
      </c>
      <c r="R70" s="15">
        <v>37.290999999999997</v>
      </c>
      <c r="S70" s="15">
        <v>35.659999999999997</v>
      </c>
    </row>
    <row r="71" spans="1:19" ht="34" x14ac:dyDescent="0.2">
      <c r="A71" s="58"/>
      <c r="B71" s="12"/>
      <c r="C71" s="12"/>
      <c r="D71" s="12" t="s">
        <v>71</v>
      </c>
      <c r="E71" s="3">
        <v>2822185009</v>
      </c>
      <c r="G71" s="15">
        <v>5.375</v>
      </c>
      <c r="H71" s="15">
        <v>5.0060000000000002</v>
      </c>
      <c r="I71" s="15">
        <v>3.9180000000000001</v>
      </c>
      <c r="J71" s="15">
        <v>3.5150000000000001</v>
      </c>
      <c r="K71" s="15">
        <v>3.2519999999999998</v>
      </c>
      <c r="L71" s="15">
        <v>3.55</v>
      </c>
      <c r="M71" s="15">
        <v>5.8380000000000001</v>
      </c>
      <c r="N71" s="15">
        <v>3.7269999999999999</v>
      </c>
      <c r="O71" s="15">
        <v>2.8069999999999999</v>
      </c>
      <c r="P71" s="15">
        <v>2.86</v>
      </c>
      <c r="Q71" s="15">
        <v>0.47499999999999998</v>
      </c>
      <c r="R71" s="15">
        <v>3.1360000000000001</v>
      </c>
      <c r="S71" s="15">
        <v>3.77</v>
      </c>
    </row>
    <row r="72" spans="1:19" ht="16" x14ac:dyDescent="0.2">
      <c r="A72" s="58"/>
      <c r="B72" s="12"/>
      <c r="C72" s="12"/>
      <c r="D72" s="12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9" ht="16" x14ac:dyDescent="0.2">
      <c r="A73" s="58"/>
      <c r="D73" s="3" t="s">
        <v>75</v>
      </c>
      <c r="E73" s="3" t="s">
        <v>76</v>
      </c>
    </row>
    <row r="74" spans="1:19" ht="16" x14ac:dyDescent="0.2">
      <c r="A74" s="58">
        <v>78</v>
      </c>
      <c r="B74" s="8"/>
      <c r="D74" s="3" t="s">
        <v>72</v>
      </c>
      <c r="E74">
        <v>3312211006</v>
      </c>
      <c r="G74" s="3">
        <v>35.893999999999998</v>
      </c>
      <c r="H74" s="3">
        <v>43.551000000000002</v>
      </c>
      <c r="I74" s="3">
        <v>42.668999999999997</v>
      </c>
      <c r="J74" s="3">
        <v>44.789000000000001</v>
      </c>
      <c r="K74" s="3">
        <v>48.918999999999997</v>
      </c>
      <c r="L74" s="3">
        <v>56.332999999999998</v>
      </c>
      <c r="M74" s="3">
        <v>58.405999999999999</v>
      </c>
      <c r="N74" s="3">
        <v>70.587000000000003</v>
      </c>
      <c r="O74" s="3">
        <v>69.593999999999994</v>
      </c>
      <c r="P74" s="3">
        <v>76.759</v>
      </c>
      <c r="Q74" s="15">
        <v>139.322</v>
      </c>
      <c r="R74" s="15">
        <v>184.86500000000001</v>
      </c>
      <c r="S74" s="15">
        <v>154.55000000000001</v>
      </c>
    </row>
    <row r="75" spans="1:19" ht="16" x14ac:dyDescent="0.2">
      <c r="A75" s="58"/>
      <c r="B75" s="8"/>
      <c r="D75" s="3" t="s">
        <v>73</v>
      </c>
      <c r="E75">
        <v>3312212004</v>
      </c>
      <c r="G75" s="3">
        <v>55.207000000000001</v>
      </c>
      <c r="H75" s="3">
        <v>52.255000000000003</v>
      </c>
      <c r="I75" s="3">
        <v>53.494</v>
      </c>
      <c r="J75" s="3">
        <v>55.29</v>
      </c>
      <c r="K75" s="3">
        <v>58.28</v>
      </c>
      <c r="L75" s="3">
        <v>64.852000000000004</v>
      </c>
      <c r="M75" s="3">
        <v>82.486000000000004</v>
      </c>
      <c r="N75" s="3">
        <v>89.57</v>
      </c>
      <c r="O75" s="3">
        <v>101.014</v>
      </c>
      <c r="P75" s="3">
        <v>97.257999999999996</v>
      </c>
      <c r="Q75" s="15">
        <v>197.261</v>
      </c>
      <c r="R75" s="15">
        <v>288.476</v>
      </c>
      <c r="S75" s="15">
        <v>322.41000000000003</v>
      </c>
    </row>
    <row r="76" spans="1:19" ht="16" x14ac:dyDescent="0.2">
      <c r="A76" s="58"/>
      <c r="B76" s="8"/>
      <c r="D76" s="3" t="s">
        <v>74</v>
      </c>
      <c r="E76">
        <v>3320310007</v>
      </c>
      <c r="G76" s="3">
        <v>36.777000000000001</v>
      </c>
      <c r="H76" s="3">
        <v>32.889000000000003</v>
      </c>
      <c r="I76" s="3">
        <v>28.963000000000001</v>
      </c>
      <c r="J76" s="3">
        <v>21.048999999999999</v>
      </c>
      <c r="K76" s="3">
        <v>27.39</v>
      </c>
      <c r="L76" s="3">
        <v>38.485999999999997</v>
      </c>
      <c r="M76" s="3">
        <v>26.048999999999999</v>
      </c>
      <c r="N76" s="3">
        <v>22.504999999999999</v>
      </c>
      <c r="O76" s="3">
        <v>23.725999999999999</v>
      </c>
      <c r="P76" s="3">
        <v>21.884</v>
      </c>
      <c r="Q76" s="15">
        <v>38.488999999999997</v>
      </c>
      <c r="R76" s="15">
        <v>28.818999999999999</v>
      </c>
      <c r="S76" s="15">
        <v>29.347999999999999</v>
      </c>
    </row>
    <row r="77" spans="1:19" ht="51" x14ac:dyDescent="0.2">
      <c r="A77" s="39">
        <v>56</v>
      </c>
      <c r="B77" s="8"/>
      <c r="D77" s="38" t="s">
        <v>77</v>
      </c>
      <c r="E77">
        <v>2573606303</v>
      </c>
      <c r="F77"/>
      <c r="Q77" s="15">
        <v>7.7960000000000003</v>
      </c>
      <c r="R77" s="15">
        <v>7.7329999999999997</v>
      </c>
      <c r="S77" s="15">
        <v>7.79</v>
      </c>
    </row>
    <row r="78" spans="1:19" ht="68" x14ac:dyDescent="0.2">
      <c r="A78" s="58">
        <v>66</v>
      </c>
      <c r="B78" s="8"/>
      <c r="D78" s="38" t="s">
        <v>79</v>
      </c>
      <c r="E78">
        <v>2892245001</v>
      </c>
      <c r="Q78" s="15">
        <v>7.5999999999999998E-2</v>
      </c>
    </row>
    <row r="79" spans="1:19" ht="68" x14ac:dyDescent="0.2">
      <c r="A79" s="58"/>
      <c r="B79" s="8"/>
      <c r="D79" s="40" t="s">
        <v>80</v>
      </c>
      <c r="E79">
        <v>2892250001</v>
      </c>
      <c r="F79"/>
    </row>
    <row r="80" spans="1:19" ht="68" x14ac:dyDescent="0.2">
      <c r="A80" s="58"/>
      <c r="B80" s="8"/>
      <c r="D80" s="38" t="s">
        <v>81</v>
      </c>
      <c r="E80">
        <v>2892263004</v>
      </c>
      <c r="Q80" s="15">
        <v>0.44</v>
      </c>
      <c r="R80" s="15">
        <v>0.38300000000000001</v>
      </c>
    </row>
    <row r="81" spans="2:2" x14ac:dyDescent="0.2">
      <c r="B81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4" spans="2:2" x14ac:dyDescent="0.2">
      <c r="B94" s="8"/>
    </row>
  </sheetData>
  <mergeCells count="6">
    <mergeCell ref="A78:A80"/>
    <mergeCell ref="B1:C1"/>
    <mergeCell ref="D1:E1"/>
    <mergeCell ref="A3:A66"/>
    <mergeCell ref="A67:A73"/>
    <mergeCell ref="A74:A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3E8-3A51-9043-9EE2-FE0FE2791542}">
  <dimension ref="A1:T87"/>
  <sheetViews>
    <sheetView topLeftCell="A43" workbookViewId="0">
      <selection activeCell="M56" sqref="M56:T56"/>
    </sheetView>
  </sheetViews>
  <sheetFormatPr baseColWidth="10" defaultRowHeight="26" x14ac:dyDescent="0.2"/>
  <cols>
    <col min="1" max="1" width="10.83203125" style="39"/>
    <col min="2" max="2" width="47.1640625" style="3" customWidth="1"/>
    <col min="3" max="3" width="13.83203125" style="3" customWidth="1"/>
    <col min="4" max="4" width="48.83203125" style="3" customWidth="1"/>
    <col min="5" max="6" width="23.1640625" style="3" customWidth="1"/>
    <col min="7" max="7" width="23.1640625" style="26" customWidth="1"/>
    <col min="8" max="11" width="2.5" style="3" customWidth="1"/>
    <col min="12" max="12" width="2.1640625" style="3" customWidth="1"/>
    <col min="13" max="16" width="10.83203125" style="15" customWidth="1"/>
    <col min="17" max="17" width="11" style="15" customWidth="1"/>
    <col min="18" max="20" width="11.1640625" style="15" bestFit="1" customWidth="1"/>
    <col min="21" max="16384" width="10.83203125" style="3"/>
  </cols>
  <sheetData>
    <row r="1" spans="1:20" x14ac:dyDescent="0.25">
      <c r="B1" s="59" t="s">
        <v>59</v>
      </c>
      <c r="C1" s="59"/>
      <c r="D1" s="1" t="s">
        <v>60</v>
      </c>
      <c r="E1" s="1"/>
      <c r="F1" s="42"/>
      <c r="G1" s="1" t="s">
        <v>62</v>
      </c>
      <c r="H1" s="37"/>
      <c r="I1" s="37"/>
      <c r="J1" s="37"/>
      <c r="K1" s="37"/>
      <c r="L1" s="37"/>
      <c r="M1" s="36">
        <v>2016</v>
      </c>
      <c r="N1" s="36">
        <v>2017</v>
      </c>
      <c r="O1" s="36">
        <v>2018</v>
      </c>
      <c r="P1" s="36">
        <v>2019</v>
      </c>
      <c r="Q1" s="36">
        <v>2020</v>
      </c>
      <c r="R1" s="36">
        <v>2021</v>
      </c>
      <c r="S1" s="36">
        <v>2022</v>
      </c>
      <c r="T1" s="36">
        <v>2023</v>
      </c>
    </row>
    <row r="2" spans="1:20" x14ac:dyDescent="0.2">
      <c r="B2" s="2" t="s">
        <v>0</v>
      </c>
      <c r="C2" s="2" t="s">
        <v>1</v>
      </c>
      <c r="D2" s="2" t="s">
        <v>0</v>
      </c>
      <c r="E2" s="2"/>
      <c r="G2" s="22"/>
      <c r="H2" s="2"/>
      <c r="I2" s="2"/>
      <c r="J2" s="2"/>
      <c r="K2" s="2"/>
      <c r="L2" s="2"/>
      <c r="M2" s="17"/>
      <c r="N2" s="17"/>
      <c r="O2" s="17"/>
      <c r="P2" s="17"/>
      <c r="Q2" s="17"/>
      <c r="R2" s="17"/>
      <c r="S2" s="17"/>
      <c r="T2" s="17"/>
    </row>
    <row r="3" spans="1:20" ht="17" x14ac:dyDescent="0.2">
      <c r="A3" s="58">
        <v>65</v>
      </c>
      <c r="B3" s="9" t="s">
        <v>2</v>
      </c>
      <c r="C3" s="9">
        <v>2830100001</v>
      </c>
      <c r="D3" s="9" t="s">
        <v>2</v>
      </c>
      <c r="E3" s="4">
        <v>87011000</v>
      </c>
      <c r="F3" s="5" t="s">
        <v>92</v>
      </c>
      <c r="G3" s="23" t="s">
        <v>63</v>
      </c>
      <c r="H3" s="13"/>
      <c r="I3" s="13"/>
      <c r="J3" s="13"/>
      <c r="K3" s="13"/>
      <c r="L3" s="13"/>
      <c r="M3" s="13">
        <v>1.9961622499999998</v>
      </c>
      <c r="N3" s="13">
        <v>2.1472403799999995</v>
      </c>
      <c r="O3" s="13">
        <v>2.1957543900000003</v>
      </c>
      <c r="P3" s="13">
        <v>1.4986473999999999</v>
      </c>
      <c r="Q3" s="13">
        <v>1.96429875</v>
      </c>
      <c r="R3" s="13">
        <v>3.7054701200000006</v>
      </c>
      <c r="S3" s="13">
        <v>2.2679774200000002</v>
      </c>
      <c r="T3" s="13">
        <v>2.9091399000000004</v>
      </c>
    </row>
    <row r="4" spans="1:20" ht="34" x14ac:dyDescent="0.2">
      <c r="A4" s="58"/>
      <c r="B4" s="18" t="s">
        <v>3</v>
      </c>
      <c r="C4" s="18"/>
      <c r="D4" s="18" t="s">
        <v>3</v>
      </c>
      <c r="E4" s="21"/>
      <c r="F4" s="19"/>
      <c r="G4" s="24"/>
      <c r="H4" s="20"/>
      <c r="I4" s="20"/>
      <c r="J4" s="20"/>
      <c r="K4" s="20"/>
      <c r="L4" s="20"/>
      <c r="M4" s="20">
        <f t="shared" ref="M4:S4" si="0">+M5+M12+M17+M20</f>
        <v>32.111418919999998</v>
      </c>
      <c r="N4" s="20">
        <f t="shared" si="0"/>
        <v>53.005830589999988</v>
      </c>
      <c r="O4" s="20">
        <f t="shared" si="0"/>
        <v>63.781467059999997</v>
      </c>
      <c r="P4" s="20">
        <f t="shared" si="0"/>
        <v>64.810887109999996</v>
      </c>
      <c r="Q4" s="20">
        <f t="shared" si="0"/>
        <v>61.538389020000004</v>
      </c>
      <c r="R4" s="20">
        <f t="shared" si="0"/>
        <v>83.037252340000009</v>
      </c>
      <c r="S4" s="20">
        <f t="shared" si="0"/>
        <v>91.508291810000003</v>
      </c>
      <c r="T4" s="20">
        <f t="shared" ref="T4" si="1">+T5+T12+T17+T20</f>
        <v>95.143131209999993</v>
      </c>
    </row>
    <row r="5" spans="1:20" ht="17" x14ac:dyDescent="0.2">
      <c r="A5" s="58"/>
      <c r="B5" s="11" t="s">
        <v>56</v>
      </c>
      <c r="C5" s="11"/>
      <c r="D5" s="11"/>
      <c r="E5" s="6"/>
      <c r="F5" s="43"/>
      <c r="G5" s="25"/>
      <c r="H5" s="6"/>
      <c r="I5" s="6"/>
      <c r="J5" s="6"/>
      <c r="K5" s="6"/>
      <c r="L5" s="6"/>
      <c r="M5" s="16">
        <f t="shared" ref="M5:S5" si="2">SUM(M6:M11)</f>
        <v>22.704104180000002</v>
      </c>
      <c r="N5" s="16">
        <f t="shared" si="2"/>
        <v>25.075423530000002</v>
      </c>
      <c r="O5" s="16">
        <f t="shared" si="2"/>
        <v>29.104945809999997</v>
      </c>
      <c r="P5" s="16">
        <f t="shared" si="2"/>
        <v>27.168494250000002</v>
      </c>
      <c r="Q5" s="16">
        <f t="shared" si="2"/>
        <v>27.663630230000003</v>
      </c>
      <c r="R5" s="16">
        <f t="shared" si="2"/>
        <v>40.750615660000001</v>
      </c>
      <c r="S5" s="16">
        <f t="shared" si="2"/>
        <v>38.949752090000004</v>
      </c>
      <c r="T5" s="16">
        <f t="shared" ref="T5" si="3">SUM(T6:T11)</f>
        <v>33.014125700000001</v>
      </c>
    </row>
    <row r="6" spans="1:20" ht="17" x14ac:dyDescent="0.2">
      <c r="A6" s="58"/>
      <c r="B6" s="12" t="s">
        <v>4</v>
      </c>
      <c r="C6" s="12">
        <v>2830314003</v>
      </c>
      <c r="D6" s="12" t="s">
        <v>4</v>
      </c>
      <c r="E6" s="3">
        <v>84321000</v>
      </c>
      <c r="F6" s="3" t="s">
        <v>56</v>
      </c>
      <c r="G6" s="26" t="s">
        <v>63</v>
      </c>
      <c r="H6" s="15"/>
      <c r="I6" s="15"/>
      <c r="J6" s="15"/>
      <c r="K6" s="15"/>
      <c r="L6" s="15"/>
      <c r="M6" s="15">
        <v>4.6991745700000012</v>
      </c>
      <c r="N6" s="15">
        <v>4.6737726000000004</v>
      </c>
      <c r="O6" s="15">
        <v>4.8453951699999989</v>
      </c>
      <c r="P6" s="15">
        <v>5.5916492799999986</v>
      </c>
      <c r="Q6" s="15">
        <v>3.5859106599999993</v>
      </c>
      <c r="R6" s="15">
        <v>4.5462135500000009</v>
      </c>
      <c r="S6" s="15">
        <v>4.1380472099999999</v>
      </c>
      <c r="T6" s="15">
        <v>5.5539128899999985</v>
      </c>
    </row>
    <row r="7" spans="1:20" ht="17" x14ac:dyDescent="0.2">
      <c r="A7" s="58"/>
      <c r="B7" s="12" t="s">
        <v>5</v>
      </c>
      <c r="C7" s="12">
        <v>2830322006</v>
      </c>
      <c r="D7" s="12" t="s">
        <v>5</v>
      </c>
      <c r="E7" s="3">
        <v>84322100</v>
      </c>
      <c r="F7" s="3" t="s">
        <v>56</v>
      </c>
      <c r="G7" s="26" t="s">
        <v>63</v>
      </c>
      <c r="H7" s="15"/>
      <c r="I7" s="15"/>
      <c r="J7" s="15"/>
      <c r="K7" s="15"/>
      <c r="L7" s="15"/>
      <c r="M7" s="15">
        <v>2.7387253299999994</v>
      </c>
      <c r="N7" s="15">
        <v>2.4793521299999997</v>
      </c>
      <c r="O7" s="15">
        <v>3.5912269200000009</v>
      </c>
      <c r="P7" s="15">
        <v>2.9263347200000007</v>
      </c>
      <c r="Q7" s="15">
        <v>2.635599389999999</v>
      </c>
      <c r="R7" s="15">
        <v>5.0942294999999982</v>
      </c>
      <c r="S7" s="15">
        <v>8.2421119100000002</v>
      </c>
      <c r="T7" s="15">
        <v>7.4802279600000015</v>
      </c>
    </row>
    <row r="8" spans="1:20" ht="17" x14ac:dyDescent="0.2">
      <c r="A8" s="58"/>
      <c r="B8" s="12" t="s">
        <v>6</v>
      </c>
      <c r="C8" s="12">
        <v>2830321008</v>
      </c>
      <c r="D8" s="12" t="s">
        <v>6</v>
      </c>
      <c r="E8" s="3">
        <v>84322910</v>
      </c>
      <c r="F8" s="3" t="s">
        <v>56</v>
      </c>
      <c r="G8" s="26" t="s">
        <v>63</v>
      </c>
      <c r="H8" s="15"/>
      <c r="I8" s="15"/>
      <c r="J8" s="15"/>
      <c r="K8" s="15"/>
      <c r="L8" s="15"/>
      <c r="M8" s="15">
        <v>4.0650112499999995</v>
      </c>
      <c r="N8" s="15">
        <v>6.4306499700000019</v>
      </c>
      <c r="O8" s="15">
        <v>6.1228016400000005</v>
      </c>
      <c r="P8" s="15">
        <v>5.5261129200000019</v>
      </c>
      <c r="Q8" s="15">
        <v>5.2951280600000006</v>
      </c>
      <c r="R8" s="15">
        <v>5.7872017700000002</v>
      </c>
      <c r="S8" s="15">
        <v>6.1694927800000006</v>
      </c>
      <c r="T8" s="15">
        <v>4.0856080300000004</v>
      </c>
    </row>
    <row r="9" spans="1:20" ht="17" x14ac:dyDescent="0.2">
      <c r="A9" s="58"/>
      <c r="B9" s="12" t="s">
        <v>7</v>
      </c>
      <c r="C9" s="12">
        <v>2830323004</v>
      </c>
      <c r="D9" s="12" t="s">
        <v>7</v>
      </c>
      <c r="E9" s="3">
        <v>84322930</v>
      </c>
      <c r="F9" s="3" t="s">
        <v>56</v>
      </c>
      <c r="G9" s="26" t="s">
        <v>63</v>
      </c>
      <c r="H9" s="15"/>
      <c r="I9" s="15"/>
      <c r="J9" s="15"/>
      <c r="K9" s="15"/>
      <c r="L9" s="15"/>
      <c r="M9" s="15">
        <v>2.2471388500000002</v>
      </c>
      <c r="N9" s="15">
        <v>2.7851409500000002</v>
      </c>
      <c r="O9" s="15">
        <v>3.835703469999999</v>
      </c>
      <c r="P9" s="15">
        <v>3.6155342100000003</v>
      </c>
      <c r="Q9" s="15">
        <v>3.04717919</v>
      </c>
      <c r="R9" s="15">
        <v>4.3868417299999996</v>
      </c>
      <c r="S9" s="15">
        <v>3.7431648500000008</v>
      </c>
      <c r="T9" s="15">
        <v>3.7448802800000003</v>
      </c>
    </row>
    <row r="10" spans="1:20" ht="17" x14ac:dyDescent="0.2">
      <c r="A10" s="58"/>
      <c r="B10" s="12" t="s">
        <v>8</v>
      </c>
      <c r="C10" s="12">
        <v>2830325009</v>
      </c>
      <c r="D10" s="12" t="s">
        <v>8</v>
      </c>
      <c r="E10" s="3">
        <v>84322950</v>
      </c>
      <c r="F10" s="3" t="s">
        <v>56</v>
      </c>
      <c r="G10" s="26" t="s">
        <v>63</v>
      </c>
      <c r="H10" s="15"/>
      <c r="I10" s="15"/>
      <c r="J10" s="15"/>
      <c r="K10" s="15"/>
      <c r="L10" s="15"/>
      <c r="M10" s="15">
        <v>2.9654215499999999</v>
      </c>
      <c r="N10" s="15">
        <v>2.7112668000000006</v>
      </c>
      <c r="O10" s="15">
        <v>2.7521829099999997</v>
      </c>
      <c r="P10" s="15">
        <v>2.2623773699999998</v>
      </c>
      <c r="Q10" s="15">
        <v>4.0894615600000002</v>
      </c>
      <c r="R10" s="15">
        <v>6.4106958000000027</v>
      </c>
      <c r="S10" s="15">
        <v>6.896076990000001</v>
      </c>
      <c r="T10" s="15">
        <v>4.0880032100000001</v>
      </c>
    </row>
    <row r="11" spans="1:20" ht="17" x14ac:dyDescent="0.2">
      <c r="A11" s="58"/>
      <c r="B11" s="12" t="s">
        <v>9</v>
      </c>
      <c r="C11" s="12">
        <v>2830327005</v>
      </c>
      <c r="D11" s="12" t="s">
        <v>9</v>
      </c>
      <c r="E11" s="3">
        <v>84322990</v>
      </c>
      <c r="F11" s="3" t="s">
        <v>56</v>
      </c>
      <c r="G11" s="26" t="s">
        <v>63</v>
      </c>
      <c r="H11" s="15"/>
      <c r="I11" s="15"/>
      <c r="J11" s="15"/>
      <c r="K11" s="15"/>
      <c r="L11" s="15"/>
      <c r="M11" s="15">
        <v>5.9886326300000006</v>
      </c>
      <c r="N11" s="15">
        <v>5.9952410799999996</v>
      </c>
      <c r="O11" s="15">
        <v>7.9576356999999991</v>
      </c>
      <c r="P11" s="15">
        <v>7.2464857499999997</v>
      </c>
      <c r="Q11" s="15">
        <v>9.0103513700000004</v>
      </c>
      <c r="R11" s="15">
        <v>14.52543331</v>
      </c>
      <c r="S11" s="15">
        <v>9.7608583500000012</v>
      </c>
      <c r="T11" s="15">
        <v>8.0614933299999993</v>
      </c>
    </row>
    <row r="12" spans="1:20" ht="17" x14ac:dyDescent="0.2">
      <c r="A12" s="58"/>
      <c r="B12" s="11" t="s">
        <v>57</v>
      </c>
      <c r="C12" s="11"/>
      <c r="D12" s="11"/>
      <c r="E12" s="6"/>
      <c r="F12" s="43"/>
      <c r="G12" s="25"/>
      <c r="H12" s="6"/>
      <c r="I12" s="6"/>
      <c r="J12" s="6"/>
      <c r="K12" s="6"/>
      <c r="L12" s="6"/>
      <c r="M12" s="16">
        <f t="shared" ref="M12:Q12" si="4">SUM(M13:M15)</f>
        <v>0</v>
      </c>
      <c r="N12" s="16">
        <f t="shared" si="4"/>
        <v>10.12258098</v>
      </c>
      <c r="O12" s="16">
        <f t="shared" si="4"/>
        <v>14.82045909</v>
      </c>
      <c r="P12" s="16">
        <f t="shared" si="4"/>
        <v>15.411289650000001</v>
      </c>
      <c r="Q12" s="16">
        <f t="shared" si="4"/>
        <v>12.752485699999999</v>
      </c>
      <c r="R12" s="16">
        <f>SUM(R13:R16)</f>
        <v>15.592507010000004</v>
      </c>
      <c r="S12" s="16">
        <f t="shared" ref="S12:T12" si="5">SUM(S13:S16)</f>
        <v>18.97096282</v>
      </c>
      <c r="T12" s="16">
        <f t="shared" si="5"/>
        <v>29.385563220000002</v>
      </c>
    </row>
    <row r="13" spans="1:20" ht="17" x14ac:dyDescent="0.2">
      <c r="A13" s="58"/>
      <c r="B13" s="12" t="s">
        <v>10</v>
      </c>
      <c r="C13" s="12">
        <v>2830330009</v>
      </c>
      <c r="D13" s="12" t="s">
        <v>53</v>
      </c>
      <c r="E13" s="3">
        <v>84323100</v>
      </c>
      <c r="F13" s="3" t="s">
        <v>89</v>
      </c>
      <c r="G13" s="26" t="s">
        <v>63</v>
      </c>
      <c r="H13" s="15"/>
      <c r="I13" s="15"/>
      <c r="J13" s="15"/>
      <c r="K13" s="15"/>
      <c r="L13" s="15"/>
      <c r="N13" s="15">
        <v>4.4520052799999998</v>
      </c>
      <c r="O13" s="15">
        <v>6.3906439000000006</v>
      </c>
      <c r="P13" s="15">
        <v>6.0954219800000002</v>
      </c>
      <c r="Q13" s="15">
        <v>6.4769854899999997</v>
      </c>
      <c r="R13" s="15">
        <v>6.5781048300000027</v>
      </c>
      <c r="S13" s="15">
        <v>7.0923124300000016</v>
      </c>
      <c r="T13" s="15">
        <v>8.3438897499999989</v>
      </c>
    </row>
    <row r="14" spans="1:20" ht="17" x14ac:dyDescent="0.2">
      <c r="A14" s="58"/>
      <c r="B14" s="12"/>
      <c r="C14" s="12"/>
      <c r="D14" s="12" t="s">
        <v>54</v>
      </c>
      <c r="E14" s="3">
        <v>84323911</v>
      </c>
      <c r="F14" s="3" t="s">
        <v>89</v>
      </c>
      <c r="G14" s="26" t="s">
        <v>63</v>
      </c>
      <c r="H14" s="15"/>
      <c r="I14" s="15"/>
      <c r="J14" s="15"/>
      <c r="K14" s="15"/>
      <c r="L14" s="15"/>
      <c r="N14" s="15">
        <v>1.99314305</v>
      </c>
      <c r="O14" s="15">
        <v>2.82062035</v>
      </c>
      <c r="P14" s="15">
        <v>3.1219705399999995</v>
      </c>
      <c r="Q14" s="15">
        <v>2.4630823100000003</v>
      </c>
      <c r="R14" s="15">
        <v>2.9352016200000004</v>
      </c>
      <c r="S14" s="15">
        <v>5.8012569600000008</v>
      </c>
      <c r="T14" s="15">
        <v>10.46088868</v>
      </c>
    </row>
    <row r="15" spans="1:20" ht="17" x14ac:dyDescent="0.2">
      <c r="A15" s="58"/>
      <c r="B15" s="12"/>
      <c r="C15" s="12"/>
      <c r="D15" s="12" t="s">
        <v>55</v>
      </c>
      <c r="E15" s="3">
        <v>84323919</v>
      </c>
      <c r="F15" s="3" t="s">
        <v>89</v>
      </c>
      <c r="G15" s="26" t="s">
        <v>63</v>
      </c>
      <c r="H15" s="15"/>
      <c r="I15" s="15"/>
      <c r="J15" s="15"/>
      <c r="K15" s="15"/>
      <c r="L15" s="15"/>
      <c r="N15" s="15">
        <v>3.6774326500000001</v>
      </c>
      <c r="O15" s="15">
        <v>5.609194839999998</v>
      </c>
      <c r="P15" s="15">
        <v>6.1938971300000008</v>
      </c>
      <c r="Q15" s="15">
        <v>3.8124179000000002</v>
      </c>
      <c r="R15" s="15">
        <v>4.7694091600000004</v>
      </c>
      <c r="S15" s="15">
        <v>5.2505087799999979</v>
      </c>
      <c r="T15" s="15">
        <v>9.7461710000000021</v>
      </c>
    </row>
    <row r="16" spans="1:20" ht="16" x14ac:dyDescent="0.2">
      <c r="A16" s="58"/>
      <c r="B16" s="12"/>
      <c r="C16" s="12"/>
      <c r="D16" s="12"/>
      <c r="E16" s="3">
        <v>84323990</v>
      </c>
      <c r="F16" s="3" t="s">
        <v>90</v>
      </c>
      <c r="H16" s="15"/>
      <c r="I16" s="15"/>
      <c r="J16" s="15"/>
      <c r="K16" s="15"/>
      <c r="L16" s="15"/>
      <c r="R16" s="15">
        <v>1.3097913999999999</v>
      </c>
      <c r="S16" s="15">
        <v>0.82688465000000033</v>
      </c>
      <c r="T16" s="15">
        <v>0.83461379000000013</v>
      </c>
    </row>
    <row r="17" spans="1:20" ht="17" x14ac:dyDescent="0.2">
      <c r="A17" s="58"/>
      <c r="B17" s="11" t="s">
        <v>58</v>
      </c>
      <c r="C17" s="11"/>
      <c r="D17" s="11"/>
      <c r="E17" s="6"/>
      <c r="F17" s="43"/>
      <c r="G17" s="25"/>
      <c r="H17" s="6"/>
      <c r="I17" s="6"/>
      <c r="J17" s="6"/>
      <c r="K17" s="6"/>
      <c r="L17" s="6"/>
      <c r="M17" s="16">
        <f t="shared" ref="M17:T17" si="6">SUM(M18:M19)</f>
        <v>0</v>
      </c>
      <c r="N17" s="16">
        <f t="shared" si="6"/>
        <v>4.4193633500000002</v>
      </c>
      <c r="O17" s="16">
        <f t="shared" si="6"/>
        <v>5.9628872499999996</v>
      </c>
      <c r="P17" s="16">
        <f t="shared" si="6"/>
        <v>4.4274524700000004</v>
      </c>
      <c r="Q17" s="16">
        <f t="shared" si="6"/>
        <v>6.1193333700000014</v>
      </c>
      <c r="R17" s="16">
        <f t="shared" si="6"/>
        <v>8.1546389500000007</v>
      </c>
      <c r="S17" s="16">
        <f t="shared" si="6"/>
        <v>7.9921516899999983</v>
      </c>
      <c r="T17" s="16">
        <f t="shared" si="6"/>
        <v>7.4156400199999997</v>
      </c>
    </row>
    <row r="18" spans="1:20" ht="17" x14ac:dyDescent="0.2">
      <c r="A18" s="58"/>
      <c r="B18" s="12" t="s">
        <v>11</v>
      </c>
      <c r="C18" s="12">
        <v>2830343002</v>
      </c>
      <c r="D18" s="12" t="s">
        <v>11</v>
      </c>
      <c r="E18" s="3">
        <v>84324200</v>
      </c>
      <c r="F18" s="3" t="s">
        <v>58</v>
      </c>
      <c r="G18" s="26" t="s">
        <v>63</v>
      </c>
      <c r="H18" s="15"/>
      <c r="I18" s="15"/>
      <c r="J18" s="15"/>
      <c r="K18" s="15"/>
      <c r="L18" s="15"/>
      <c r="N18" s="15">
        <v>3.61199694</v>
      </c>
      <c r="O18" s="15">
        <v>5.3651163999999998</v>
      </c>
      <c r="P18" s="15">
        <v>3.9806512600000001</v>
      </c>
      <c r="Q18" s="15">
        <v>5.5448685700000011</v>
      </c>
      <c r="R18" s="15">
        <v>6.7931790999999997</v>
      </c>
      <c r="S18" s="15">
        <v>7.2343673299999987</v>
      </c>
      <c r="T18" s="15">
        <v>5.8852227700000004</v>
      </c>
    </row>
    <row r="19" spans="1:20" ht="17" x14ac:dyDescent="0.2">
      <c r="A19" s="58"/>
      <c r="B19" s="12" t="s">
        <v>12</v>
      </c>
      <c r="C19" s="12">
        <v>2830345007</v>
      </c>
      <c r="D19" s="12" t="s">
        <v>12</v>
      </c>
      <c r="E19" s="3">
        <v>84324100</v>
      </c>
      <c r="F19" s="3" t="s">
        <v>58</v>
      </c>
      <c r="G19" s="26" t="s">
        <v>63</v>
      </c>
      <c r="H19" s="15"/>
      <c r="I19" s="15"/>
      <c r="J19" s="15"/>
      <c r="K19" s="15"/>
      <c r="L19" s="15"/>
      <c r="N19" s="15">
        <v>0.80736641000000009</v>
      </c>
      <c r="O19" s="15">
        <v>0.59777085000000008</v>
      </c>
      <c r="P19" s="15">
        <v>0.44680121</v>
      </c>
      <c r="Q19" s="15">
        <v>0.5744648</v>
      </c>
      <c r="R19" s="15">
        <v>1.3614598500000004</v>
      </c>
      <c r="S19" s="15">
        <v>0.75778435999999993</v>
      </c>
      <c r="T19" s="15">
        <v>1.5304172499999997</v>
      </c>
    </row>
    <row r="20" spans="1:20" ht="68" x14ac:dyDescent="0.2">
      <c r="A20" s="58"/>
      <c r="B20" s="11" t="s">
        <v>13</v>
      </c>
      <c r="C20" s="11">
        <v>2830390003</v>
      </c>
      <c r="D20" s="11" t="s">
        <v>13</v>
      </c>
      <c r="E20" s="6">
        <v>84328000</v>
      </c>
      <c r="F20" s="45" t="s">
        <v>88</v>
      </c>
      <c r="G20" s="25" t="s">
        <v>63</v>
      </c>
      <c r="H20" s="16"/>
      <c r="I20" s="16"/>
      <c r="J20" s="16"/>
      <c r="K20" s="16"/>
      <c r="L20" s="16"/>
      <c r="M20" s="16">
        <v>9.407314739999995</v>
      </c>
      <c r="N20" s="16">
        <v>13.38846272999999</v>
      </c>
      <c r="O20" s="16">
        <v>13.893174909999997</v>
      </c>
      <c r="P20" s="16">
        <v>17.803650739999991</v>
      </c>
      <c r="Q20" s="16">
        <v>15.002939720000002</v>
      </c>
      <c r="R20" s="16">
        <v>18.53949072</v>
      </c>
      <c r="S20" s="16">
        <v>25.595425210000002</v>
      </c>
      <c r="T20" s="16">
        <v>25.327802269999996</v>
      </c>
    </row>
    <row r="21" spans="1:20" ht="17" x14ac:dyDescent="0.2">
      <c r="A21" s="58"/>
      <c r="B21" s="18" t="s">
        <v>14</v>
      </c>
      <c r="C21" s="18"/>
      <c r="D21" s="18" t="s">
        <v>14</v>
      </c>
      <c r="E21" s="19"/>
      <c r="F21" s="19"/>
      <c r="G21" s="27"/>
      <c r="H21" s="20"/>
      <c r="I21" s="20"/>
      <c r="J21" s="20"/>
      <c r="K21" s="20"/>
      <c r="L21" s="20"/>
      <c r="M21" s="20">
        <f t="shared" ref="M21:S21" si="7">+M22+M26+M27+M28+M31+M35</f>
        <v>84.556649349999986</v>
      </c>
      <c r="N21" s="20">
        <f t="shared" si="7"/>
        <v>85.090703670000011</v>
      </c>
      <c r="O21" s="20">
        <f t="shared" si="7"/>
        <v>101.93981421000002</v>
      </c>
      <c r="P21" s="20">
        <f t="shared" si="7"/>
        <v>104.73833573000003</v>
      </c>
      <c r="Q21" s="20">
        <f t="shared" si="7"/>
        <v>95.142133990000005</v>
      </c>
      <c r="R21" s="20">
        <f t="shared" si="7"/>
        <v>111.30893114</v>
      </c>
      <c r="S21" s="20">
        <f t="shared" si="7"/>
        <v>117.65477549999997</v>
      </c>
      <c r="T21" s="20">
        <f t="shared" ref="T21" si="8">+T22+T26+T27+T28+T31+T35</f>
        <v>125.83620152999998</v>
      </c>
    </row>
    <row r="22" spans="1:20" ht="17" x14ac:dyDescent="0.2">
      <c r="A22" s="58"/>
      <c r="B22" s="11" t="s">
        <v>15</v>
      </c>
      <c r="C22" s="11"/>
      <c r="D22" s="11" t="s">
        <v>15</v>
      </c>
      <c r="E22" s="6"/>
      <c r="F22" s="43"/>
      <c r="G22" s="25"/>
      <c r="H22" s="16"/>
      <c r="I22" s="16"/>
      <c r="J22" s="16"/>
      <c r="K22" s="16"/>
      <c r="L22" s="16"/>
      <c r="M22" s="16">
        <f t="shared" ref="M22:S22" si="9">+M23+M24+M25</f>
        <v>15.906213620000006</v>
      </c>
      <c r="N22" s="16">
        <f t="shared" si="9"/>
        <v>18.233155079999996</v>
      </c>
      <c r="O22" s="16">
        <f t="shared" si="9"/>
        <v>20.829522439999998</v>
      </c>
      <c r="P22" s="16">
        <f t="shared" si="9"/>
        <v>18.1238496</v>
      </c>
      <c r="Q22" s="16">
        <f t="shared" si="9"/>
        <v>19.492385570000003</v>
      </c>
      <c r="R22" s="16">
        <f t="shared" si="9"/>
        <v>21.105766919999997</v>
      </c>
      <c r="S22" s="16">
        <f t="shared" si="9"/>
        <v>22.171556739999989</v>
      </c>
      <c r="T22" s="16">
        <f t="shared" ref="T22" si="10">+T23+T24+T25</f>
        <v>17.706945790000006</v>
      </c>
    </row>
    <row r="23" spans="1:20" ht="51" x14ac:dyDescent="0.2">
      <c r="A23" s="58"/>
      <c r="B23" s="12" t="s">
        <v>16</v>
      </c>
      <c r="C23" s="12">
        <v>2830513003</v>
      </c>
      <c r="D23" s="12" t="s">
        <v>16</v>
      </c>
      <c r="E23" s="3">
        <v>84332010</v>
      </c>
      <c r="F23" s="3" t="s">
        <v>91</v>
      </c>
      <c r="G23" s="26" t="s">
        <v>63</v>
      </c>
      <c r="H23" s="15"/>
      <c r="I23" s="15"/>
      <c r="J23" s="15"/>
      <c r="K23" s="15"/>
      <c r="L23" s="15"/>
      <c r="M23" s="15">
        <v>1.1558628400000002</v>
      </c>
      <c r="N23" s="15">
        <v>1.0160655000000003</v>
      </c>
      <c r="O23" s="15">
        <v>1.2033247899999999</v>
      </c>
      <c r="P23" s="15">
        <v>1.1708140600000001</v>
      </c>
      <c r="Q23" s="15">
        <v>1.2904707799999995</v>
      </c>
      <c r="R23" s="15">
        <v>1.7105623799999998</v>
      </c>
      <c r="S23" s="15">
        <v>1.22741082</v>
      </c>
      <c r="T23" s="15">
        <v>0.72156794000000013</v>
      </c>
    </row>
    <row r="24" spans="1:20" ht="34" x14ac:dyDescent="0.2">
      <c r="A24" s="58"/>
      <c r="B24" s="12" t="s">
        <v>17</v>
      </c>
      <c r="C24" s="12">
        <v>2830515008</v>
      </c>
      <c r="D24" s="12" t="s">
        <v>17</v>
      </c>
      <c r="E24" s="3">
        <v>84332050</v>
      </c>
      <c r="F24" s="3" t="s">
        <v>91</v>
      </c>
      <c r="G24" s="26" t="s">
        <v>63</v>
      </c>
      <c r="H24" s="15"/>
      <c r="I24" s="15"/>
      <c r="J24" s="15"/>
      <c r="K24" s="15"/>
      <c r="L24" s="15"/>
      <c r="M24" s="15">
        <v>10.348283900000002</v>
      </c>
      <c r="N24" s="15">
        <v>12.2924334</v>
      </c>
      <c r="O24" s="15">
        <v>13.309232009999997</v>
      </c>
      <c r="P24" s="15">
        <v>15.377766319999999</v>
      </c>
      <c r="Q24" s="15">
        <v>16.925166930000003</v>
      </c>
      <c r="R24" s="15">
        <v>17.890858839999996</v>
      </c>
      <c r="S24" s="15">
        <v>19.469309179999989</v>
      </c>
      <c r="T24" s="15">
        <v>14.959428920000004</v>
      </c>
    </row>
    <row r="25" spans="1:20" ht="34" x14ac:dyDescent="0.2">
      <c r="A25" s="58"/>
      <c r="B25" s="12" t="s">
        <v>18</v>
      </c>
      <c r="C25" s="12">
        <v>2830517004</v>
      </c>
      <c r="D25" s="12" t="s">
        <v>18</v>
      </c>
      <c r="E25" s="3">
        <v>84332090</v>
      </c>
      <c r="F25" s="3" t="s">
        <v>92</v>
      </c>
      <c r="G25" s="26" t="s">
        <v>63</v>
      </c>
      <c r="H25" s="15"/>
      <c r="I25" s="15"/>
      <c r="J25" s="15"/>
      <c r="K25" s="15"/>
      <c r="L25" s="15"/>
      <c r="M25" s="15">
        <v>4.4020668800000022</v>
      </c>
      <c r="N25" s="15">
        <v>4.9246561799999977</v>
      </c>
      <c r="O25" s="15">
        <v>6.316965640000002</v>
      </c>
      <c r="P25" s="15">
        <v>1.5752692200000002</v>
      </c>
      <c r="Q25" s="15">
        <v>1.2767478600000004</v>
      </c>
      <c r="R25" s="15">
        <v>1.5043457000000005</v>
      </c>
      <c r="S25" s="15">
        <v>1.4748367400000002</v>
      </c>
      <c r="T25" s="15">
        <v>2.0259489300000002</v>
      </c>
    </row>
    <row r="26" spans="1:20" ht="17" x14ac:dyDescent="0.2">
      <c r="A26" s="58"/>
      <c r="B26" s="11" t="s">
        <v>19</v>
      </c>
      <c r="C26" s="11">
        <v>2830520008</v>
      </c>
      <c r="D26" s="11" t="s">
        <v>19</v>
      </c>
      <c r="E26" s="6">
        <v>84333000</v>
      </c>
      <c r="F26" s="43" t="s">
        <v>91</v>
      </c>
      <c r="G26" s="25" t="s">
        <v>63</v>
      </c>
      <c r="H26" s="16"/>
      <c r="I26" s="16"/>
      <c r="J26" s="16"/>
      <c r="K26" s="16"/>
      <c r="L26" s="16"/>
      <c r="M26" s="16">
        <v>5.0513573400000027</v>
      </c>
      <c r="N26" s="16">
        <v>6.2619408700000001</v>
      </c>
      <c r="O26" s="16">
        <v>7.2031536700000034</v>
      </c>
      <c r="P26" s="16">
        <v>6.0619482000000025</v>
      </c>
      <c r="Q26" s="16">
        <v>5.5448528599999998</v>
      </c>
      <c r="R26" s="16">
        <v>6.9123543299999994</v>
      </c>
      <c r="S26" s="16">
        <v>6.0491352300000001</v>
      </c>
      <c r="T26" s="16">
        <v>5.4494899300000004</v>
      </c>
    </row>
    <row r="27" spans="1:20" ht="34" x14ac:dyDescent="0.2">
      <c r="A27" s="58"/>
      <c r="B27" s="11" t="s">
        <v>20</v>
      </c>
      <c r="C27" s="11">
        <v>2830534009</v>
      </c>
      <c r="D27" s="11" t="s">
        <v>20</v>
      </c>
      <c r="E27" s="6">
        <v>84334000</v>
      </c>
      <c r="F27" s="43" t="s">
        <v>91</v>
      </c>
      <c r="G27" s="25" t="s">
        <v>63</v>
      </c>
      <c r="H27" s="16"/>
      <c r="I27" s="16"/>
      <c r="J27" s="16"/>
      <c r="K27" s="16"/>
      <c r="L27" s="16"/>
      <c r="M27" s="16">
        <v>15.943320479999997</v>
      </c>
      <c r="N27" s="16">
        <v>18.090208060000002</v>
      </c>
      <c r="O27" s="16">
        <v>24.698709880000006</v>
      </c>
      <c r="P27" s="16">
        <v>19.170905510000001</v>
      </c>
      <c r="Q27" s="16">
        <v>20.894390659999996</v>
      </c>
      <c r="R27" s="16">
        <v>22.41994326</v>
      </c>
      <c r="S27" s="16">
        <v>31.097748299999996</v>
      </c>
      <c r="T27" s="16">
        <v>17.414032049999996</v>
      </c>
    </row>
    <row r="28" spans="1:20" ht="17" x14ac:dyDescent="0.2">
      <c r="A28" s="58"/>
      <c r="B28" s="11" t="s">
        <v>21</v>
      </c>
      <c r="C28" s="11"/>
      <c r="D28" s="11" t="s">
        <v>21</v>
      </c>
      <c r="E28" s="6"/>
      <c r="F28" s="43"/>
      <c r="G28" s="25"/>
      <c r="H28" s="16"/>
      <c r="I28" s="16"/>
      <c r="J28" s="16"/>
      <c r="K28" s="16"/>
      <c r="L28" s="16"/>
      <c r="M28" s="16">
        <f t="shared" ref="M28:T28" si="11">+M29+M30</f>
        <v>28.675095339999991</v>
      </c>
      <c r="N28" s="16">
        <f t="shared" si="11"/>
        <v>25.322160310000008</v>
      </c>
      <c r="O28" s="16">
        <f t="shared" si="11"/>
        <v>32.18732794000001</v>
      </c>
      <c r="P28" s="16">
        <f t="shared" si="11"/>
        <v>35.015783550000002</v>
      </c>
      <c r="Q28" s="16">
        <f t="shared" si="11"/>
        <v>24.389892619999994</v>
      </c>
      <c r="R28" s="16">
        <f t="shared" si="11"/>
        <v>36.056089489999998</v>
      </c>
      <c r="S28" s="16">
        <f t="shared" si="11"/>
        <v>36.199973879999995</v>
      </c>
      <c r="T28" s="16">
        <f t="shared" si="11"/>
        <v>57.852980299999977</v>
      </c>
    </row>
    <row r="29" spans="1:20" ht="17" x14ac:dyDescent="0.2">
      <c r="A29" s="58"/>
      <c r="B29" s="12" t="s">
        <v>22</v>
      </c>
      <c r="C29" s="12">
        <v>2830591505</v>
      </c>
      <c r="D29" s="12" t="s">
        <v>22</v>
      </c>
      <c r="E29" s="3">
        <v>84335100</v>
      </c>
      <c r="F29" s="3" t="s">
        <v>91</v>
      </c>
      <c r="G29" s="26" t="s">
        <v>63</v>
      </c>
      <c r="H29" s="15"/>
      <c r="I29" s="15"/>
      <c r="J29" s="15"/>
      <c r="K29" s="15"/>
      <c r="L29" s="15"/>
      <c r="M29" s="15">
        <v>27.887412819999991</v>
      </c>
      <c r="N29" s="15">
        <v>24.953877230000007</v>
      </c>
      <c r="O29" s="15">
        <v>31.321967930000007</v>
      </c>
      <c r="P29" s="15">
        <v>34.48977275</v>
      </c>
      <c r="Q29" s="15">
        <v>23.540923399999993</v>
      </c>
      <c r="R29" s="15">
        <v>33.810675789999998</v>
      </c>
      <c r="S29" s="15">
        <v>33.391487569999995</v>
      </c>
      <c r="T29" s="15">
        <v>54.674832349999981</v>
      </c>
    </row>
    <row r="30" spans="1:20" ht="17" x14ac:dyDescent="0.2">
      <c r="A30" s="58"/>
      <c r="B30" s="12" t="s">
        <v>23</v>
      </c>
      <c r="C30" s="12">
        <v>2830593005</v>
      </c>
      <c r="D30" s="12" t="s">
        <v>23</v>
      </c>
      <c r="E30" s="3">
        <v>84335200</v>
      </c>
      <c r="F30" s="3" t="s">
        <v>91</v>
      </c>
      <c r="G30" s="26" t="s">
        <v>63</v>
      </c>
      <c r="H30" s="15"/>
      <c r="I30" s="15"/>
      <c r="J30" s="15"/>
      <c r="K30" s="15"/>
      <c r="L30" s="15"/>
      <c r="M30" s="15">
        <v>0.78768252000000005</v>
      </c>
      <c r="N30" s="15">
        <v>0.36828308000000004</v>
      </c>
      <c r="O30" s="15">
        <v>0.86536001000000018</v>
      </c>
      <c r="P30" s="15">
        <v>0.52601080000000011</v>
      </c>
      <c r="Q30" s="15">
        <v>0.84896922000000019</v>
      </c>
      <c r="R30" s="15">
        <v>2.2454136999999998</v>
      </c>
      <c r="S30" s="15">
        <v>2.8084863100000002</v>
      </c>
      <c r="T30" s="15">
        <v>3.1781479499999992</v>
      </c>
    </row>
    <row r="31" spans="1:20" ht="17" x14ac:dyDescent="0.2">
      <c r="A31" s="58"/>
      <c r="B31" s="11" t="s">
        <v>24</v>
      </c>
      <c r="C31" s="11"/>
      <c r="D31" s="11" t="s">
        <v>24</v>
      </c>
      <c r="E31" s="6"/>
      <c r="F31" s="43"/>
      <c r="G31" s="25"/>
      <c r="H31" s="16"/>
      <c r="I31" s="16"/>
      <c r="J31" s="16"/>
      <c r="K31" s="16"/>
      <c r="L31" s="16"/>
      <c r="M31" s="16">
        <f t="shared" ref="M31:T31" si="12">+M32+M33+M34</f>
        <v>1.8732520899999998</v>
      </c>
      <c r="N31" s="16">
        <f t="shared" si="12"/>
        <v>1.9579502099999999</v>
      </c>
      <c r="O31" s="16">
        <f t="shared" si="12"/>
        <v>3.1006856799999998</v>
      </c>
      <c r="P31" s="16">
        <f t="shared" si="12"/>
        <v>1.8242188599999998</v>
      </c>
      <c r="Q31" s="16">
        <f t="shared" si="12"/>
        <v>3.4697813500000003</v>
      </c>
      <c r="R31" s="16">
        <f t="shared" si="12"/>
        <v>2.8173834200000001</v>
      </c>
      <c r="S31" s="16">
        <f t="shared" si="12"/>
        <v>1.9713788200000002</v>
      </c>
      <c r="T31" s="16">
        <f t="shared" si="12"/>
        <v>2.43456516</v>
      </c>
    </row>
    <row r="32" spans="1:20" ht="17" x14ac:dyDescent="0.2">
      <c r="A32" s="58"/>
      <c r="B32" s="12" t="s">
        <v>25</v>
      </c>
      <c r="C32" s="12">
        <v>2830542002</v>
      </c>
      <c r="D32" s="12" t="s">
        <v>25</v>
      </c>
      <c r="E32" s="3">
        <v>84335310</v>
      </c>
      <c r="F32" s="3" t="s">
        <v>91</v>
      </c>
      <c r="G32" s="26" t="s">
        <v>63</v>
      </c>
      <c r="H32" s="15"/>
      <c r="I32" s="15"/>
      <c r="J32" s="15"/>
      <c r="K32" s="15"/>
      <c r="L32" s="15"/>
      <c r="M32" s="15">
        <v>0.62997759000000009</v>
      </c>
      <c r="N32" s="15">
        <v>0.77969986000000002</v>
      </c>
      <c r="O32" s="15">
        <v>1.5026555399999999</v>
      </c>
      <c r="P32" s="15">
        <v>1.6410349399999997</v>
      </c>
      <c r="Q32" s="15">
        <v>2.7638731800000005</v>
      </c>
      <c r="R32" s="15">
        <v>0.82414131999999996</v>
      </c>
      <c r="S32" s="15">
        <v>0.53692521000000004</v>
      </c>
      <c r="T32" s="15">
        <v>0.67172012000000003</v>
      </c>
    </row>
    <row r="33" spans="1:20" ht="17" x14ac:dyDescent="0.2">
      <c r="A33" s="58"/>
      <c r="B33" s="12" t="s">
        <v>26</v>
      </c>
      <c r="C33" s="12">
        <v>2830545005</v>
      </c>
      <c r="D33" s="12" t="s">
        <v>26</v>
      </c>
      <c r="E33" s="3">
        <v>84335330</v>
      </c>
      <c r="F33" s="3" t="s">
        <v>91</v>
      </c>
      <c r="G33" s="26" t="s">
        <v>63</v>
      </c>
      <c r="H33" s="15"/>
      <c r="I33" s="15"/>
      <c r="J33" s="15"/>
      <c r="K33" s="15"/>
      <c r="L33" s="15"/>
      <c r="M33" s="15">
        <v>0</v>
      </c>
      <c r="N33" s="15">
        <v>0.55889999999999995</v>
      </c>
      <c r="O33" s="15">
        <v>0.84463980000000005</v>
      </c>
      <c r="P33" s="15">
        <v>0</v>
      </c>
      <c r="Q33" s="15">
        <v>8.5999999999999993E-2</v>
      </c>
      <c r="R33" s="15">
        <v>0.36395045999999998</v>
      </c>
      <c r="S33" s="15">
        <v>5.084E-3</v>
      </c>
      <c r="T33" s="15">
        <v>2.9183089999999998E-2</v>
      </c>
    </row>
    <row r="34" spans="1:20" ht="17" x14ac:dyDescent="0.2">
      <c r="A34" s="58"/>
      <c r="B34" s="12" t="s">
        <v>27</v>
      </c>
      <c r="C34" s="12">
        <v>2830548009</v>
      </c>
      <c r="D34" s="12" t="s">
        <v>27</v>
      </c>
      <c r="E34" s="3">
        <v>84335390</v>
      </c>
      <c r="F34" s="3" t="s">
        <v>91</v>
      </c>
      <c r="G34" s="26" t="s">
        <v>63</v>
      </c>
      <c r="H34" s="15"/>
      <c r="I34" s="15"/>
      <c r="J34" s="15"/>
      <c r="K34" s="15"/>
      <c r="L34" s="15"/>
      <c r="M34" s="15">
        <v>1.2432744999999998</v>
      </c>
      <c r="N34" s="15">
        <v>0.61935034999999994</v>
      </c>
      <c r="O34" s="15">
        <v>0.75339033999999994</v>
      </c>
      <c r="P34" s="15">
        <v>0.18318392</v>
      </c>
      <c r="Q34" s="15">
        <v>0.61990816999999998</v>
      </c>
      <c r="R34" s="15">
        <v>1.6292916400000002</v>
      </c>
      <c r="S34" s="15">
        <v>1.4293696100000002</v>
      </c>
      <c r="T34" s="15">
        <v>1.7336619500000001</v>
      </c>
    </row>
    <row r="35" spans="1:20" ht="17" x14ac:dyDescent="0.2">
      <c r="A35" s="58"/>
      <c r="B35" s="11" t="s">
        <v>28</v>
      </c>
      <c r="C35" s="11"/>
      <c r="D35" s="11" t="s">
        <v>28</v>
      </c>
      <c r="E35" s="6"/>
      <c r="F35" s="43"/>
      <c r="G35" s="25"/>
      <c r="H35" s="16"/>
      <c r="I35" s="16"/>
      <c r="J35" s="16"/>
      <c r="K35" s="16"/>
      <c r="L35" s="16"/>
      <c r="M35" s="16">
        <f t="shared" ref="M35:S35" si="13">+M36+M39</f>
        <v>17.107410479999999</v>
      </c>
      <c r="N35" s="16">
        <f t="shared" si="13"/>
        <v>15.225289140000003</v>
      </c>
      <c r="O35" s="16">
        <f t="shared" si="13"/>
        <v>13.920414600000001</v>
      </c>
      <c r="P35" s="16">
        <f t="shared" si="13"/>
        <v>24.541630010000016</v>
      </c>
      <c r="Q35" s="16">
        <f t="shared" si="13"/>
        <v>21.350830930000001</v>
      </c>
      <c r="R35" s="16">
        <f t="shared" si="13"/>
        <v>21.997393719999998</v>
      </c>
      <c r="S35" s="16">
        <f t="shared" si="13"/>
        <v>20.164982529999996</v>
      </c>
      <c r="T35" s="16">
        <f t="shared" ref="T35" si="14">+T36+T39</f>
        <v>24.978188300000006</v>
      </c>
    </row>
    <row r="36" spans="1:20" ht="17" x14ac:dyDescent="0.2">
      <c r="A36" s="58"/>
      <c r="B36" s="10" t="s">
        <v>29</v>
      </c>
      <c r="C36" s="10"/>
      <c r="D36" s="10" t="s">
        <v>29</v>
      </c>
      <c r="E36" s="5"/>
      <c r="F36" s="5"/>
      <c r="G36" s="28"/>
      <c r="H36" s="14"/>
      <c r="I36" s="14"/>
      <c r="J36" s="14"/>
      <c r="K36" s="14"/>
      <c r="L36" s="14"/>
      <c r="M36" s="14">
        <f t="shared" ref="M36:S36" si="15">+M37+M38</f>
        <v>3.2884431799999994</v>
      </c>
      <c r="N36" s="14">
        <f t="shared" si="15"/>
        <v>3.2508325300000003</v>
      </c>
      <c r="O36" s="14">
        <f t="shared" si="15"/>
        <v>5.0286570800000003</v>
      </c>
      <c r="P36" s="14">
        <f t="shared" si="15"/>
        <v>6.5850137200000027</v>
      </c>
      <c r="Q36" s="14">
        <f t="shared" si="15"/>
        <v>6.0116353800000004</v>
      </c>
      <c r="R36" s="14">
        <f t="shared" si="15"/>
        <v>4.8166359499999993</v>
      </c>
      <c r="S36" s="14">
        <f t="shared" si="15"/>
        <v>5.4125268700000007</v>
      </c>
      <c r="T36" s="14">
        <f t="shared" ref="T36" si="16">+T37+T38</f>
        <v>5.07157941</v>
      </c>
    </row>
    <row r="37" spans="1:20" ht="17" x14ac:dyDescent="0.2">
      <c r="A37" s="58"/>
      <c r="B37" s="12" t="s">
        <v>30</v>
      </c>
      <c r="C37" s="12">
        <v>2830594509</v>
      </c>
      <c r="D37" s="12" t="s">
        <v>30</v>
      </c>
      <c r="E37" s="3">
        <v>84335919</v>
      </c>
      <c r="F37" s="3" t="s">
        <v>91</v>
      </c>
      <c r="G37" s="26" t="s">
        <v>63</v>
      </c>
      <c r="H37" s="15"/>
      <c r="I37" s="15"/>
      <c r="J37" s="15"/>
      <c r="K37" s="15"/>
      <c r="L37" s="15"/>
      <c r="M37" s="15">
        <v>3.1603284399999994</v>
      </c>
      <c r="N37" s="15">
        <v>3.0028732300000001</v>
      </c>
      <c r="O37" s="15">
        <v>4.2325175599999998</v>
      </c>
      <c r="P37" s="15">
        <v>6.0603113900000025</v>
      </c>
      <c r="Q37" s="15">
        <v>5.3145920600000007</v>
      </c>
      <c r="R37" s="15">
        <v>4.3901932799999992</v>
      </c>
      <c r="S37" s="15">
        <v>4.5273482300000003</v>
      </c>
      <c r="T37" s="15">
        <v>4.1439126799999997</v>
      </c>
    </row>
    <row r="38" spans="1:20" ht="17" x14ac:dyDescent="0.2">
      <c r="A38" s="58"/>
      <c r="B38" s="12" t="s">
        <v>31</v>
      </c>
      <c r="C38" s="12">
        <v>2830596008</v>
      </c>
      <c r="D38" s="12" t="s">
        <v>31</v>
      </c>
      <c r="E38" s="3">
        <v>84335911</v>
      </c>
      <c r="F38" s="3" t="s">
        <v>91</v>
      </c>
      <c r="G38" s="26" t="s">
        <v>63</v>
      </c>
      <c r="H38" s="15"/>
      <c r="I38" s="15"/>
      <c r="J38" s="15"/>
      <c r="K38" s="15"/>
      <c r="L38" s="15"/>
      <c r="M38" s="15">
        <v>0.12811473999999998</v>
      </c>
      <c r="N38" s="15">
        <v>0.24795930000000002</v>
      </c>
      <c r="O38" s="15">
        <v>0.7961395200000001</v>
      </c>
      <c r="P38" s="15">
        <v>0.52470232999999999</v>
      </c>
      <c r="Q38" s="15">
        <v>0.69704332000000002</v>
      </c>
      <c r="R38" s="15">
        <v>0.42644267000000002</v>
      </c>
      <c r="S38" s="15">
        <v>0.88517863999999991</v>
      </c>
      <c r="T38" s="15">
        <v>0.92766672999999999</v>
      </c>
    </row>
    <row r="39" spans="1:20" ht="51" x14ac:dyDescent="0.2">
      <c r="A39" s="58"/>
      <c r="B39" s="12" t="s">
        <v>32</v>
      </c>
      <c r="C39" s="12">
        <v>2830597006</v>
      </c>
      <c r="D39" s="12" t="s">
        <v>32</v>
      </c>
      <c r="E39" s="3">
        <v>84335985</v>
      </c>
      <c r="F39" s="3" t="s">
        <v>91</v>
      </c>
      <c r="G39" s="26" t="s">
        <v>63</v>
      </c>
      <c r="H39" s="15"/>
      <c r="I39" s="15"/>
      <c r="J39" s="15"/>
      <c r="K39" s="15"/>
      <c r="L39" s="15"/>
      <c r="M39" s="15">
        <v>13.818967300000001</v>
      </c>
      <c r="N39" s="15">
        <v>11.974456610000002</v>
      </c>
      <c r="O39" s="15">
        <v>8.8917575200000005</v>
      </c>
      <c r="P39" s="15">
        <v>17.956616290000014</v>
      </c>
      <c r="Q39" s="15">
        <v>15.339195549999999</v>
      </c>
      <c r="R39" s="15">
        <v>17.18075777</v>
      </c>
      <c r="S39" s="15">
        <v>14.752455659999994</v>
      </c>
      <c r="T39" s="15">
        <v>19.906608890000005</v>
      </c>
    </row>
    <row r="40" spans="1:20" ht="34" x14ac:dyDescent="0.2">
      <c r="A40" s="58"/>
      <c r="B40" s="18" t="s">
        <v>33</v>
      </c>
      <c r="C40" s="18"/>
      <c r="D40" s="18" t="s">
        <v>33</v>
      </c>
      <c r="E40" s="21"/>
      <c r="F40" s="19"/>
      <c r="G40" s="24"/>
      <c r="H40" s="20"/>
      <c r="I40" s="20"/>
      <c r="J40" s="20"/>
      <c r="K40" s="20"/>
      <c r="L40" s="20"/>
      <c r="M40" s="20">
        <f t="shared" ref="M40:T40" si="17">+M41+M42+M44+M45</f>
        <v>0</v>
      </c>
      <c r="N40" s="20">
        <f t="shared" si="17"/>
        <v>73.592733899999985</v>
      </c>
      <c r="O40" s="20">
        <f t="shared" si="17"/>
        <v>78.843129120000029</v>
      </c>
      <c r="P40" s="20">
        <f t="shared" si="17"/>
        <v>74.730212699999981</v>
      </c>
      <c r="Q40" s="20">
        <f t="shared" si="17"/>
        <v>73.599167000000023</v>
      </c>
      <c r="R40" s="20">
        <f t="shared" si="17"/>
        <v>86.305064370000053</v>
      </c>
      <c r="S40" s="20">
        <f t="shared" si="17"/>
        <v>93.193668389999985</v>
      </c>
      <c r="T40" s="20">
        <f t="shared" si="17"/>
        <v>74.892364060000034</v>
      </c>
    </row>
    <row r="41" spans="1:20" ht="17" x14ac:dyDescent="0.2">
      <c r="A41" s="58"/>
      <c r="B41" s="12" t="s">
        <v>34</v>
      </c>
      <c r="C41" s="12">
        <v>2830601001</v>
      </c>
      <c r="D41" s="12" t="s">
        <v>34</v>
      </c>
      <c r="E41" s="3">
        <v>84248210</v>
      </c>
      <c r="F41" s="3" t="s">
        <v>93</v>
      </c>
      <c r="H41" s="15"/>
      <c r="I41" s="15"/>
      <c r="J41" s="15"/>
      <c r="K41" s="15"/>
      <c r="L41" s="15"/>
      <c r="N41" s="15">
        <v>60.419423989999999</v>
      </c>
      <c r="O41" s="15">
        <v>65.901493010000024</v>
      </c>
      <c r="P41" s="15">
        <v>62.751846619999988</v>
      </c>
      <c r="Q41" s="15">
        <v>56.108306240000026</v>
      </c>
      <c r="R41" s="15">
        <v>66.320999360000044</v>
      </c>
      <c r="S41" s="15">
        <v>74.98716825999999</v>
      </c>
      <c r="T41" s="15">
        <v>58.126661200000015</v>
      </c>
    </row>
    <row r="42" spans="1:20" ht="17" x14ac:dyDescent="0.2">
      <c r="A42" s="58"/>
      <c r="B42" s="12" t="s">
        <v>35</v>
      </c>
      <c r="C42" s="12">
        <v>2830603007</v>
      </c>
      <c r="D42" s="12" t="s">
        <v>35</v>
      </c>
      <c r="E42" s="3">
        <v>84244100</v>
      </c>
      <c r="F42" s="3" t="s">
        <v>94</v>
      </c>
      <c r="H42" s="15"/>
      <c r="I42" s="15"/>
      <c r="J42" s="15"/>
      <c r="K42" s="15"/>
      <c r="L42" s="15"/>
      <c r="N42" s="15">
        <v>3.4279740699999994</v>
      </c>
      <c r="O42" s="15">
        <v>4.4361227399999983</v>
      </c>
      <c r="P42" s="15">
        <v>4.2064462799999989</v>
      </c>
      <c r="Q42" s="15">
        <v>7.1598096800000031</v>
      </c>
      <c r="R42" s="15">
        <v>7.7083611999999961</v>
      </c>
      <c r="S42" s="15">
        <v>5.7455961500000008</v>
      </c>
      <c r="T42" s="15">
        <v>4.5773295900000024</v>
      </c>
    </row>
    <row r="43" spans="1:20" ht="17" x14ac:dyDescent="0.2">
      <c r="A43" s="58"/>
      <c r="B43" s="12"/>
      <c r="C43" s="12"/>
      <c r="D43" s="49" t="s">
        <v>118</v>
      </c>
      <c r="E43" s="50"/>
      <c r="F43" s="50"/>
      <c r="G43" s="51"/>
      <c r="H43" s="52"/>
      <c r="I43" s="52"/>
      <c r="J43" s="52"/>
      <c r="K43" s="52"/>
      <c r="L43" s="52"/>
      <c r="M43" s="52"/>
      <c r="N43" s="52">
        <f>+N44+N45</f>
        <v>9.7453358399999974</v>
      </c>
      <c r="O43" s="52">
        <f t="shared" ref="O43:T43" si="18">+O44+O45</f>
        <v>8.5055133699999974</v>
      </c>
      <c r="P43" s="52">
        <f t="shared" si="18"/>
        <v>7.7719198</v>
      </c>
      <c r="Q43" s="52">
        <f t="shared" si="18"/>
        <v>10.33105108</v>
      </c>
      <c r="R43" s="52">
        <f t="shared" si="18"/>
        <v>12.275703810000001</v>
      </c>
      <c r="S43" s="52">
        <f t="shared" si="18"/>
        <v>12.460903980000001</v>
      </c>
      <c r="T43" s="52">
        <f t="shared" si="18"/>
        <v>12.188373270000005</v>
      </c>
    </row>
    <row r="44" spans="1:20" ht="34" x14ac:dyDescent="0.2">
      <c r="A44" s="58"/>
      <c r="B44" s="11" t="s">
        <v>36</v>
      </c>
      <c r="C44" s="11">
        <v>2830605002</v>
      </c>
      <c r="D44" s="12" t="s">
        <v>36</v>
      </c>
      <c r="E44" s="3">
        <v>84244910</v>
      </c>
      <c r="F44" s="3" t="s">
        <v>94</v>
      </c>
      <c r="G44" s="22" t="s">
        <v>63</v>
      </c>
      <c r="H44" s="17"/>
      <c r="I44" s="17"/>
      <c r="J44" s="17"/>
      <c r="K44" s="17"/>
      <c r="L44" s="17"/>
      <c r="M44" s="17"/>
      <c r="N44" s="17">
        <v>7.9858138699999976</v>
      </c>
      <c r="O44" s="17">
        <v>7.073569489999997</v>
      </c>
      <c r="P44" s="17">
        <v>6.5406688799999992</v>
      </c>
      <c r="Q44" s="17">
        <v>7.5070326799999991</v>
      </c>
      <c r="R44" s="17">
        <v>9.1096865700000009</v>
      </c>
      <c r="S44" s="17">
        <v>10.70315716</v>
      </c>
      <c r="T44" s="17">
        <v>9.8349483700000047</v>
      </c>
    </row>
    <row r="45" spans="1:20" ht="17" x14ac:dyDescent="0.2">
      <c r="A45" s="58"/>
      <c r="B45" s="12" t="s">
        <v>37</v>
      </c>
      <c r="C45" s="12">
        <v>2830609004</v>
      </c>
      <c r="D45" s="12" t="s">
        <v>37</v>
      </c>
      <c r="E45" s="3">
        <v>84244990</v>
      </c>
      <c r="F45" s="3" t="s">
        <v>94</v>
      </c>
      <c r="G45" s="26" t="s">
        <v>63</v>
      </c>
      <c r="H45" s="15"/>
      <c r="I45" s="15"/>
      <c r="J45" s="15"/>
      <c r="K45" s="15"/>
      <c r="L45" s="15"/>
      <c r="N45" s="15">
        <v>1.7595219700000002</v>
      </c>
      <c r="O45" s="15">
        <v>1.4319438800000004</v>
      </c>
      <c r="P45" s="15">
        <v>1.2312509200000006</v>
      </c>
      <c r="Q45" s="15">
        <v>2.8240184000000004</v>
      </c>
      <c r="R45" s="15">
        <v>3.16601724</v>
      </c>
      <c r="S45" s="15">
        <v>1.7577468200000008</v>
      </c>
      <c r="T45" s="15">
        <v>2.3534249000000007</v>
      </c>
    </row>
    <row r="46" spans="1:20" ht="16" x14ac:dyDescent="0.2">
      <c r="A46" s="58"/>
      <c r="B46" s="12"/>
      <c r="C46" s="12"/>
      <c r="D46" s="56" t="s">
        <v>119</v>
      </c>
      <c r="E46" s="3">
        <v>84248290</v>
      </c>
      <c r="H46" s="15"/>
      <c r="I46" s="15"/>
      <c r="J46" s="15"/>
      <c r="K46" s="15"/>
      <c r="L46" s="15"/>
      <c r="N46" s="15">
        <v>5.5557865099999981</v>
      </c>
      <c r="O46" s="15">
        <v>8.5707247999999971</v>
      </c>
      <c r="P46" s="15">
        <v>6.9571151599999972</v>
      </c>
      <c r="Q46" s="15">
        <v>6.450861409999999</v>
      </c>
      <c r="R46" s="15">
        <v>7.6044149199999982</v>
      </c>
      <c r="S46" s="15">
        <v>4.7386885399999974</v>
      </c>
      <c r="T46" s="15">
        <v>4.6669865099999983</v>
      </c>
    </row>
    <row r="47" spans="1:20" ht="34" x14ac:dyDescent="0.2">
      <c r="A47" s="58"/>
      <c r="B47" s="18" t="s">
        <v>38</v>
      </c>
      <c r="C47" s="18">
        <v>2830704001</v>
      </c>
      <c r="D47" s="18" t="s">
        <v>38</v>
      </c>
      <c r="E47" s="21">
        <v>87162000</v>
      </c>
      <c r="F47" s="19" t="s">
        <v>95</v>
      </c>
      <c r="G47" s="24" t="s">
        <v>63</v>
      </c>
      <c r="H47" s="20"/>
      <c r="I47" s="20"/>
      <c r="J47" s="20"/>
      <c r="K47" s="20"/>
      <c r="L47" s="20"/>
      <c r="M47" s="20">
        <v>13.142631510000001</v>
      </c>
      <c r="N47" s="20">
        <v>8.8548275900000029</v>
      </c>
      <c r="O47" s="20">
        <v>6.6019908799999989</v>
      </c>
      <c r="P47" s="20">
        <v>4.9895998400000003</v>
      </c>
      <c r="Q47" s="20">
        <v>5.9672949000000006</v>
      </c>
      <c r="R47" s="20">
        <v>5.9030656499999985</v>
      </c>
      <c r="S47" s="20">
        <v>3.6932411900000002</v>
      </c>
      <c r="T47" s="20">
        <v>7.31695692</v>
      </c>
    </row>
    <row r="48" spans="1:20" ht="34" x14ac:dyDescent="0.2">
      <c r="A48" s="58"/>
      <c r="B48" s="18" t="s">
        <v>39</v>
      </c>
      <c r="C48" s="18">
        <v>2830810004</v>
      </c>
      <c r="D48" s="18" t="s">
        <v>39</v>
      </c>
      <c r="E48" s="21">
        <v>84336000</v>
      </c>
      <c r="F48" s="44" t="s">
        <v>96</v>
      </c>
      <c r="G48" s="24"/>
      <c r="H48" s="20"/>
      <c r="I48" s="20"/>
      <c r="J48" s="20"/>
      <c r="K48" s="20"/>
      <c r="L48" s="20"/>
      <c r="M48" s="20">
        <v>10.80454342</v>
      </c>
      <c r="N48" s="20">
        <v>9.7836680299999994</v>
      </c>
      <c r="O48" s="20">
        <v>14.4952624</v>
      </c>
      <c r="P48" s="20">
        <v>17.208931249999996</v>
      </c>
      <c r="Q48" s="20">
        <v>15.390045509999997</v>
      </c>
      <c r="R48" s="20">
        <v>17.100971969999996</v>
      </c>
      <c r="S48" s="20">
        <v>26.835469379999996</v>
      </c>
      <c r="T48" s="20">
        <v>35.374743450000004</v>
      </c>
    </row>
    <row r="49" spans="1:20" ht="17" x14ac:dyDescent="0.2">
      <c r="A49" s="58"/>
      <c r="B49" s="18" t="s">
        <v>40</v>
      </c>
      <c r="C49" s="18">
        <v>2830820003</v>
      </c>
      <c r="D49" s="18" t="s">
        <v>40</v>
      </c>
      <c r="E49" s="21">
        <v>84341000</v>
      </c>
      <c r="F49" s="19" t="s">
        <v>97</v>
      </c>
      <c r="G49" s="24"/>
      <c r="H49" s="20"/>
      <c r="I49" s="20"/>
      <c r="J49" s="20"/>
      <c r="K49" s="20"/>
      <c r="L49" s="20"/>
      <c r="M49" s="20">
        <v>4.2866758400000018</v>
      </c>
      <c r="N49" s="20">
        <v>9.8616732499999991</v>
      </c>
      <c r="O49" s="20">
        <v>7.1956084899999997</v>
      </c>
      <c r="P49" s="20">
        <v>6.439955359999999</v>
      </c>
      <c r="Q49" s="20">
        <v>4.3033969800000023</v>
      </c>
      <c r="R49" s="20">
        <v>4.723027000000001</v>
      </c>
      <c r="S49" s="20">
        <v>4.8480057200000015</v>
      </c>
      <c r="T49" s="20">
        <v>9.1605251599999971</v>
      </c>
    </row>
    <row r="50" spans="1:20" ht="34" x14ac:dyDescent="0.2">
      <c r="A50" s="58"/>
      <c r="B50" s="18" t="s">
        <v>41</v>
      </c>
      <c r="C50" s="18">
        <v>2830830002</v>
      </c>
      <c r="D50" s="18" t="s">
        <v>41</v>
      </c>
      <c r="E50" s="21">
        <v>84361000</v>
      </c>
      <c r="F50" s="19" t="s">
        <v>97</v>
      </c>
      <c r="G50" s="24"/>
      <c r="H50" s="20"/>
      <c r="I50" s="20"/>
      <c r="J50" s="20"/>
      <c r="K50" s="20"/>
      <c r="L50" s="20"/>
      <c r="M50" s="20">
        <v>10.348628639999998</v>
      </c>
      <c r="N50" s="20">
        <v>8.8423859399999998</v>
      </c>
      <c r="O50" s="20">
        <v>12.424189400000003</v>
      </c>
      <c r="P50" s="20">
        <v>16.385293069999996</v>
      </c>
      <c r="Q50" s="20">
        <v>15.846551169999996</v>
      </c>
      <c r="R50" s="20">
        <v>12.036843380000004</v>
      </c>
      <c r="S50" s="20">
        <v>18.48155744999999</v>
      </c>
      <c r="T50" s="20">
        <v>16.379926509999997</v>
      </c>
    </row>
    <row r="51" spans="1:20" ht="17" x14ac:dyDescent="0.2">
      <c r="A51" s="58"/>
      <c r="B51" s="18" t="s">
        <v>42</v>
      </c>
      <c r="C51" s="18"/>
      <c r="D51" s="18" t="s">
        <v>42</v>
      </c>
      <c r="E51" s="21"/>
      <c r="F51" s="19"/>
      <c r="G51" s="24"/>
      <c r="H51" s="20"/>
      <c r="I51" s="20"/>
      <c r="J51" s="20"/>
      <c r="K51" s="20"/>
      <c r="L51" s="20"/>
      <c r="M51" s="20">
        <f t="shared" ref="M51:T51" si="19">+M52+M53</f>
        <v>15.859373530000001</v>
      </c>
      <c r="N51" s="20">
        <f t="shared" si="19"/>
        <v>34.282731219999995</v>
      </c>
      <c r="O51" s="20">
        <f t="shared" si="19"/>
        <v>38.696753410000021</v>
      </c>
      <c r="P51" s="20">
        <f t="shared" si="19"/>
        <v>37.076026189999993</v>
      </c>
      <c r="Q51" s="20">
        <f t="shared" si="19"/>
        <v>24.432589560000007</v>
      </c>
      <c r="R51" s="20">
        <f t="shared" si="19"/>
        <v>28.405976059999997</v>
      </c>
      <c r="S51" s="20">
        <f t="shared" si="19"/>
        <v>23.818341380000003</v>
      </c>
      <c r="T51" s="20">
        <f t="shared" si="19"/>
        <v>14.424695140000001</v>
      </c>
    </row>
    <row r="52" spans="1:20" ht="17" x14ac:dyDescent="0.2">
      <c r="A52" s="58"/>
      <c r="B52" s="12" t="s">
        <v>43</v>
      </c>
      <c r="C52" s="12">
        <v>2830840001</v>
      </c>
      <c r="D52" s="12" t="s">
        <v>43</v>
      </c>
      <c r="E52" s="3">
        <v>84362100</v>
      </c>
      <c r="F52" s="3" t="s">
        <v>97</v>
      </c>
      <c r="H52" s="17"/>
      <c r="I52" s="17"/>
      <c r="J52" s="17"/>
      <c r="K52" s="17"/>
      <c r="L52" s="17"/>
      <c r="M52" s="17">
        <v>1.5694552599999994</v>
      </c>
      <c r="N52" s="17">
        <v>2.4992579899999998</v>
      </c>
      <c r="O52" s="17">
        <v>1.1138484600000005</v>
      </c>
      <c r="P52" s="17">
        <v>4.1149112000000008</v>
      </c>
      <c r="Q52" s="17">
        <v>2.8901482700000001</v>
      </c>
      <c r="R52" s="17">
        <v>1.1447873000000004</v>
      </c>
      <c r="S52" s="17">
        <v>0.75476022999999992</v>
      </c>
      <c r="T52" s="17">
        <v>0.42414763999999999</v>
      </c>
    </row>
    <row r="53" spans="1:20" ht="17" x14ac:dyDescent="0.2">
      <c r="A53" s="58"/>
      <c r="B53" s="12" t="s">
        <v>23</v>
      </c>
      <c r="C53" s="12">
        <v>2830850000</v>
      </c>
      <c r="D53" s="12" t="s">
        <v>23</v>
      </c>
      <c r="E53" s="3">
        <v>84362900</v>
      </c>
      <c r="F53" s="3" t="s">
        <v>97</v>
      </c>
      <c r="H53" s="17"/>
      <c r="I53" s="17"/>
      <c r="J53" s="17"/>
      <c r="K53" s="17"/>
      <c r="L53" s="17"/>
      <c r="M53" s="17">
        <v>14.289918270000001</v>
      </c>
      <c r="N53" s="17">
        <v>31.783473229999998</v>
      </c>
      <c r="O53" s="17">
        <v>37.582904950000021</v>
      </c>
      <c r="P53" s="17">
        <v>32.961114989999992</v>
      </c>
      <c r="Q53" s="17">
        <v>21.542441290000006</v>
      </c>
      <c r="R53" s="17">
        <v>27.261188759999996</v>
      </c>
      <c r="S53" s="17">
        <v>23.063581150000005</v>
      </c>
      <c r="T53" s="17">
        <v>14.000547500000001</v>
      </c>
    </row>
    <row r="54" spans="1:20" ht="51" x14ac:dyDescent="0.2">
      <c r="A54" s="58"/>
      <c r="B54" s="18" t="s">
        <v>44</v>
      </c>
      <c r="C54" s="18"/>
      <c r="D54" s="18" t="s">
        <v>44</v>
      </c>
      <c r="E54" s="21"/>
      <c r="F54" s="19"/>
      <c r="G54" s="24"/>
      <c r="H54" s="20"/>
      <c r="I54" s="20"/>
      <c r="J54" s="20"/>
      <c r="K54" s="20"/>
      <c r="L54" s="20"/>
      <c r="M54" s="20">
        <f t="shared" ref="M54:T54" si="20">+M55+M56</f>
        <v>19.605884960000001</v>
      </c>
      <c r="N54" s="20">
        <f t="shared" si="20"/>
        <v>18.169903380000004</v>
      </c>
      <c r="O54" s="20">
        <f t="shared" si="20"/>
        <v>24.489504429999997</v>
      </c>
      <c r="P54" s="20">
        <f t="shared" si="20"/>
        <v>32.498216710000001</v>
      </c>
      <c r="Q54" s="20">
        <f t="shared" si="20"/>
        <v>37.481588589999987</v>
      </c>
      <c r="R54" s="20">
        <f t="shared" si="20"/>
        <v>36.295665550000017</v>
      </c>
      <c r="S54" s="20">
        <f t="shared" si="20"/>
        <v>49.148317820000003</v>
      </c>
      <c r="T54" s="20">
        <f t="shared" si="20"/>
        <v>59.478626259999999</v>
      </c>
    </row>
    <row r="55" spans="1:20" ht="17" x14ac:dyDescent="0.2">
      <c r="A55" s="58"/>
      <c r="B55" s="12" t="s">
        <v>45</v>
      </c>
      <c r="C55" s="12">
        <v>2830863003</v>
      </c>
      <c r="D55" s="12" t="s">
        <v>45</v>
      </c>
      <c r="E55" s="3">
        <v>84368010</v>
      </c>
      <c r="F55" s="3" t="s">
        <v>98</v>
      </c>
      <c r="G55" s="26" t="s">
        <v>63</v>
      </c>
      <c r="H55" s="17"/>
      <c r="I55" s="17"/>
      <c r="J55" s="17"/>
      <c r="K55" s="17"/>
      <c r="L55" s="17"/>
      <c r="M55" s="17">
        <v>3.6058849600000005</v>
      </c>
      <c r="N55" s="17">
        <v>6.1361675100000008</v>
      </c>
      <c r="O55" s="17">
        <v>7.0976261099999949</v>
      </c>
      <c r="P55" s="17">
        <v>13.841558720000004</v>
      </c>
      <c r="Q55" s="17">
        <v>13.70703177</v>
      </c>
      <c r="R55" s="17">
        <v>16.046284620000002</v>
      </c>
      <c r="S55" s="17">
        <v>18.289286450000002</v>
      </c>
      <c r="T55" s="17">
        <v>24.750659730000006</v>
      </c>
    </row>
    <row r="56" spans="1:20" ht="34" x14ac:dyDescent="0.2">
      <c r="A56" s="58"/>
      <c r="B56" s="12" t="s">
        <v>46</v>
      </c>
      <c r="C56" s="12">
        <v>2830866006</v>
      </c>
      <c r="D56" s="12" t="s">
        <v>46</v>
      </c>
      <c r="E56" s="3">
        <v>84368090</v>
      </c>
      <c r="F56" s="3" t="s">
        <v>97</v>
      </c>
      <c r="H56" s="17"/>
      <c r="I56" s="17"/>
      <c r="J56" s="17"/>
      <c r="K56" s="17"/>
      <c r="L56" s="17"/>
      <c r="M56" s="17">
        <v>16</v>
      </c>
      <c r="N56" s="17">
        <v>12.033735870000003</v>
      </c>
      <c r="O56" s="17">
        <v>17.391878320000004</v>
      </c>
      <c r="P56" s="17">
        <v>18.656657989999999</v>
      </c>
      <c r="Q56" s="17">
        <v>23.77455681999999</v>
      </c>
      <c r="R56" s="17">
        <v>20.249380930000015</v>
      </c>
      <c r="S56" s="17">
        <v>30.859031369999997</v>
      </c>
      <c r="T56" s="17">
        <v>34.727966529999996</v>
      </c>
    </row>
    <row r="57" spans="1:20" ht="17" x14ac:dyDescent="0.2">
      <c r="A57" s="58"/>
      <c r="B57" s="18" t="s">
        <v>47</v>
      </c>
      <c r="C57" s="18"/>
      <c r="D57" s="18" t="s">
        <v>47</v>
      </c>
      <c r="E57" s="21"/>
      <c r="F57" s="19"/>
      <c r="G57" s="24"/>
      <c r="H57" s="20"/>
      <c r="I57" s="20"/>
      <c r="J57" s="20"/>
      <c r="K57" s="20"/>
      <c r="L57" s="20"/>
      <c r="M57" s="20">
        <f t="shared" ref="M57:T57" si="21">SUM(M58:M62)</f>
        <v>140.42207661000009</v>
      </c>
      <c r="N57" s="20">
        <f t="shared" si="21"/>
        <v>146.20420724999994</v>
      </c>
      <c r="O57" s="20">
        <f t="shared" si="21"/>
        <v>188.19425613999999</v>
      </c>
      <c r="P57" s="20">
        <f t="shared" si="21"/>
        <v>179.40206079000001</v>
      </c>
      <c r="Q57" s="20">
        <f t="shared" si="21"/>
        <v>181.82498727999999</v>
      </c>
      <c r="R57" s="20">
        <f t="shared" si="21"/>
        <v>221.95286744999999</v>
      </c>
      <c r="S57" s="20">
        <f t="shared" si="21"/>
        <v>252.80136526999982</v>
      </c>
      <c r="T57" s="20">
        <f t="shared" si="21"/>
        <v>247.04565832000006</v>
      </c>
    </row>
    <row r="58" spans="1:20" ht="17" x14ac:dyDescent="0.2">
      <c r="A58" s="58"/>
      <c r="B58" s="12" t="s">
        <v>48</v>
      </c>
      <c r="C58" s="12">
        <v>2830920006</v>
      </c>
      <c r="D58" s="12" t="s">
        <v>48</v>
      </c>
      <c r="E58" s="3">
        <v>84329000</v>
      </c>
      <c r="F58" s="3" t="s">
        <v>99</v>
      </c>
      <c r="H58" s="15"/>
      <c r="I58" s="15"/>
      <c r="J58" s="15"/>
      <c r="K58" s="15"/>
      <c r="L58" s="15"/>
      <c r="M58" s="15">
        <v>41.979707920000031</v>
      </c>
      <c r="N58" s="15">
        <v>44.995722029999946</v>
      </c>
      <c r="O58" s="15">
        <v>56.570870680000013</v>
      </c>
      <c r="P58" s="15">
        <v>53.432031750000021</v>
      </c>
      <c r="Q58" s="15">
        <v>55.314855889999983</v>
      </c>
      <c r="R58" s="15">
        <v>67.390860000000018</v>
      </c>
      <c r="S58" s="15">
        <v>69.836331949999973</v>
      </c>
      <c r="T58" s="15">
        <v>67.975204430000062</v>
      </c>
    </row>
    <row r="59" spans="1:20" ht="51" x14ac:dyDescent="0.2">
      <c r="A59" s="58"/>
      <c r="B59" s="12" t="s">
        <v>49</v>
      </c>
      <c r="C59" s="12">
        <v>2830910007</v>
      </c>
      <c r="D59" s="12" t="s">
        <v>49</v>
      </c>
      <c r="E59" s="3">
        <v>84339000</v>
      </c>
      <c r="F59" s="3" t="s">
        <v>99</v>
      </c>
      <c r="H59" s="15"/>
      <c r="I59" s="15"/>
      <c r="J59" s="15"/>
      <c r="K59" s="15"/>
      <c r="L59" s="15"/>
      <c r="M59" s="15">
        <v>57.067103970000062</v>
      </c>
      <c r="N59" s="15">
        <v>55.63564371999999</v>
      </c>
      <c r="O59" s="15">
        <v>71.441153380000003</v>
      </c>
      <c r="P59" s="15">
        <v>67.987924340000006</v>
      </c>
      <c r="Q59" s="15">
        <v>64.294318479999973</v>
      </c>
      <c r="R59" s="15">
        <v>78.217094559999992</v>
      </c>
      <c r="S59" s="15">
        <v>113.30564619999986</v>
      </c>
      <c r="T59" s="15">
        <v>98.196025289999952</v>
      </c>
    </row>
    <row r="60" spans="1:20" ht="34" x14ac:dyDescent="0.2">
      <c r="A60" s="58"/>
      <c r="B60" s="12" t="s">
        <v>50</v>
      </c>
      <c r="C60" s="12">
        <v>2830940004</v>
      </c>
      <c r="D60" s="12" t="s">
        <v>50</v>
      </c>
      <c r="E60" s="3">
        <v>84349000</v>
      </c>
      <c r="F60" s="3" t="s">
        <v>99</v>
      </c>
      <c r="H60" s="15"/>
      <c r="I60" s="15"/>
      <c r="J60" s="15"/>
      <c r="K60" s="15"/>
      <c r="L60" s="15"/>
      <c r="M60" s="15">
        <v>13.645672430000005</v>
      </c>
      <c r="N60" s="15">
        <v>12.750229960000002</v>
      </c>
      <c r="O60" s="15">
        <v>22.756555999999996</v>
      </c>
      <c r="P60" s="15">
        <v>21.121722939999998</v>
      </c>
      <c r="Q60" s="15">
        <v>22.150530499999995</v>
      </c>
      <c r="R60" s="15">
        <v>23.56276166999999</v>
      </c>
      <c r="S60" s="15">
        <v>21.641292060000026</v>
      </c>
      <c r="T60" s="15">
        <v>26.582580260000011</v>
      </c>
    </row>
    <row r="61" spans="1:20" ht="17" x14ac:dyDescent="0.2">
      <c r="A61" s="58"/>
      <c r="B61" s="12" t="s">
        <v>51</v>
      </c>
      <c r="C61" s="12">
        <v>2830933009</v>
      </c>
      <c r="D61" s="12" t="s">
        <v>51</v>
      </c>
      <c r="E61" s="3">
        <v>84369100</v>
      </c>
      <c r="F61" s="3" t="s">
        <v>99</v>
      </c>
      <c r="H61" s="15"/>
      <c r="I61" s="15"/>
      <c r="J61" s="15"/>
      <c r="K61" s="15"/>
      <c r="L61" s="15"/>
      <c r="M61" s="15">
        <v>7.4336701499999958</v>
      </c>
      <c r="N61" s="15">
        <v>14.142566000000002</v>
      </c>
      <c r="O61" s="15">
        <v>16.519667599999995</v>
      </c>
      <c r="P61" s="15">
        <v>13.085725679999999</v>
      </c>
      <c r="Q61" s="15">
        <v>15.149072520000001</v>
      </c>
      <c r="R61" s="15">
        <v>17.106524490000002</v>
      </c>
      <c r="S61" s="15">
        <v>12.712754839999997</v>
      </c>
      <c r="T61" s="15">
        <v>13.311622039999991</v>
      </c>
    </row>
    <row r="62" spans="1:20" ht="17" x14ac:dyDescent="0.2">
      <c r="A62" s="58"/>
      <c r="B62" s="12" t="s">
        <v>52</v>
      </c>
      <c r="C62" s="12">
        <v>2830938008</v>
      </c>
      <c r="D62" s="12" t="s">
        <v>52</v>
      </c>
      <c r="E62" s="3">
        <v>84369900</v>
      </c>
      <c r="F62" s="3" t="s">
        <v>99</v>
      </c>
      <c r="H62" s="15"/>
      <c r="I62" s="15"/>
      <c r="J62" s="15"/>
      <c r="K62" s="15"/>
      <c r="L62" s="15"/>
      <c r="M62" s="15">
        <v>20.295922139999984</v>
      </c>
      <c r="N62" s="15">
        <v>18.680045540000012</v>
      </c>
      <c r="O62" s="15">
        <v>20.906008479999997</v>
      </c>
      <c r="P62" s="15">
        <v>23.774656079999996</v>
      </c>
      <c r="Q62" s="15">
        <v>24.916209890000026</v>
      </c>
      <c r="R62" s="15">
        <v>35.675626729999998</v>
      </c>
      <c r="S62" s="15">
        <v>35.30534021999997</v>
      </c>
      <c r="T62" s="15">
        <v>40.98022630000002</v>
      </c>
    </row>
    <row r="63" spans="1:20" ht="16" x14ac:dyDescent="0.2">
      <c r="A63" s="58"/>
      <c r="E63" s="2" t="s">
        <v>61</v>
      </c>
      <c r="G63" s="22"/>
      <c r="H63" s="17"/>
      <c r="I63" s="17"/>
      <c r="J63" s="17"/>
      <c r="K63" s="17"/>
      <c r="L63" s="17"/>
      <c r="M63" s="17">
        <f t="shared" ref="M63:S63" si="22">+M57+M54+M51+M50+M49+M48+M47+M40+M21+M4+M3</f>
        <v>333.13404503000004</v>
      </c>
      <c r="N63" s="17">
        <f t="shared" si="22"/>
        <v>449.83590519999984</v>
      </c>
      <c r="O63" s="17">
        <f t="shared" si="22"/>
        <v>538.85772993000012</v>
      </c>
      <c r="P63" s="17">
        <f t="shared" si="22"/>
        <v>539.77816614999995</v>
      </c>
      <c r="Q63" s="17">
        <f t="shared" si="22"/>
        <v>517.49044274999994</v>
      </c>
      <c r="R63" s="17">
        <f t="shared" si="22"/>
        <v>610.77513503</v>
      </c>
      <c r="S63" s="17">
        <f t="shared" si="22"/>
        <v>684.25101132999964</v>
      </c>
      <c r="T63" s="17">
        <f t="shared" ref="T63" si="23">+T57+T54+T51+T50+T49+T48+T47+T40+T21+T4+T3</f>
        <v>687.96196846000009</v>
      </c>
    </row>
    <row r="64" spans="1:20" ht="16" x14ac:dyDescent="0.2">
      <c r="A64" s="58"/>
      <c r="B64" s="8"/>
      <c r="E64" s="2" t="s">
        <v>64</v>
      </c>
      <c r="H64" s="15"/>
      <c r="I64" s="15"/>
      <c r="J64" s="15"/>
      <c r="K64" s="15"/>
      <c r="L64" s="15"/>
      <c r="M64" s="15">
        <f t="shared" ref="M64:S64" si="24">+M3+M4+M21+M44+M47+M55</f>
        <v>135.41274698999999</v>
      </c>
      <c r="N64" s="15">
        <f t="shared" si="24"/>
        <v>163.22058361000001</v>
      </c>
      <c r="O64" s="15">
        <f t="shared" si="24"/>
        <v>188.69022214</v>
      </c>
      <c r="P64" s="15">
        <f t="shared" si="24"/>
        <v>196.41969768000001</v>
      </c>
      <c r="Q64" s="15">
        <f t="shared" si="24"/>
        <v>185.82618111000005</v>
      </c>
      <c r="R64" s="15">
        <f t="shared" si="24"/>
        <v>229.11069044000001</v>
      </c>
      <c r="S64" s="15">
        <f t="shared" si="24"/>
        <v>244.11672952999996</v>
      </c>
      <c r="T64" s="15">
        <f t="shared" ref="T64" si="25">+T3+T4+T21+T44+T47+T55</f>
        <v>265.79103765999997</v>
      </c>
    </row>
    <row r="65" spans="1:20" ht="16" x14ac:dyDescent="0.2">
      <c r="A65" s="58"/>
      <c r="B65" s="8"/>
      <c r="E65" s="2" t="s">
        <v>65</v>
      </c>
      <c r="H65" s="15"/>
      <c r="I65" s="15"/>
      <c r="J65" s="15"/>
      <c r="K65" s="15"/>
      <c r="L65" s="15"/>
      <c r="M65" s="15">
        <f t="shared" ref="M65:S65" si="26">+M41+M42+M45+M48+M50+M49+M51+M56</f>
        <v>57.299221429999996</v>
      </c>
      <c r="N65" s="15">
        <f t="shared" si="26"/>
        <v>140.41111434000001</v>
      </c>
      <c r="O65" s="15">
        <f t="shared" si="26"/>
        <v>161.97325165000007</v>
      </c>
      <c r="P65" s="15">
        <f t="shared" si="26"/>
        <v>163.95640767999998</v>
      </c>
      <c r="Q65" s="15">
        <f t="shared" si="26"/>
        <v>149.83927436000002</v>
      </c>
      <c r="R65" s="15">
        <f t="shared" si="26"/>
        <v>159.71157714000003</v>
      </c>
      <c r="S65" s="15">
        <f t="shared" si="26"/>
        <v>187.33291652999995</v>
      </c>
      <c r="T65" s="15">
        <f t="shared" ref="T65" si="27">+T41+T42+T45+T48+T50+T49+T51+T56</f>
        <v>175.12527248000004</v>
      </c>
    </row>
    <row r="66" spans="1:20" ht="16" x14ac:dyDescent="0.2">
      <c r="A66" s="58"/>
      <c r="B66" s="8"/>
      <c r="E66" s="2" t="s">
        <v>66</v>
      </c>
      <c r="H66" s="15"/>
      <c r="I66" s="15"/>
      <c r="J66" s="15"/>
      <c r="K66" s="15"/>
      <c r="L66" s="15"/>
      <c r="M66" s="15">
        <f t="shared" ref="M66:S66" si="28">+M57</f>
        <v>140.42207661000009</v>
      </c>
      <c r="N66" s="15">
        <f t="shared" si="28"/>
        <v>146.20420724999994</v>
      </c>
      <c r="O66" s="15">
        <f t="shared" si="28"/>
        <v>188.19425613999999</v>
      </c>
      <c r="P66" s="15">
        <f t="shared" si="28"/>
        <v>179.40206079000001</v>
      </c>
      <c r="Q66" s="15">
        <f t="shared" si="28"/>
        <v>181.82498727999999</v>
      </c>
      <c r="R66" s="15">
        <f t="shared" si="28"/>
        <v>221.95286744999999</v>
      </c>
      <c r="S66" s="15">
        <f t="shared" si="28"/>
        <v>252.80136526999982</v>
      </c>
      <c r="T66" s="15">
        <f t="shared" ref="T66" si="29">+T57</f>
        <v>247.04565832000006</v>
      </c>
    </row>
    <row r="67" spans="1:20" x14ac:dyDescent="0.2">
      <c r="B67" s="8"/>
      <c r="E67" s="2" t="s">
        <v>82</v>
      </c>
      <c r="F67" s="3" t="s">
        <v>82</v>
      </c>
      <c r="H67" s="15"/>
      <c r="I67" s="15"/>
      <c r="J67" s="15"/>
      <c r="K67" s="15"/>
      <c r="L67" s="15"/>
      <c r="M67" s="17">
        <v>507.24643511999989</v>
      </c>
      <c r="N67" s="17">
        <v>484.40716678000007</v>
      </c>
      <c r="O67" s="17">
        <v>633.83246571999996</v>
      </c>
      <c r="P67" s="17">
        <v>597.66920803000016</v>
      </c>
      <c r="Q67" s="17">
        <v>503.81517391000023</v>
      </c>
      <c r="R67" s="17">
        <v>595.33216418999996</v>
      </c>
      <c r="S67" s="17">
        <v>688.87467349999986</v>
      </c>
      <c r="T67" s="17">
        <v>732.71611080999969</v>
      </c>
    </row>
    <row r="68" spans="1:20" ht="34" x14ac:dyDescent="0.2">
      <c r="A68" s="58"/>
      <c r="B68" s="12"/>
      <c r="C68" s="12"/>
      <c r="D68" s="12" t="s">
        <v>71</v>
      </c>
      <c r="E68" s="3">
        <v>84289071</v>
      </c>
      <c r="F68" s="3" t="s">
        <v>100</v>
      </c>
      <c r="H68" s="15"/>
      <c r="I68" s="15"/>
      <c r="J68" s="15"/>
      <c r="K68" s="15"/>
      <c r="L68" s="15"/>
      <c r="M68" s="15">
        <v>1.4680288300000002</v>
      </c>
      <c r="N68" s="15">
        <v>1.7939037000000009</v>
      </c>
      <c r="O68" s="15">
        <v>2.8834050100000002</v>
      </c>
      <c r="P68" s="15">
        <v>3.9682344500000002</v>
      </c>
      <c r="Q68" s="15">
        <v>2.3764760200000001</v>
      </c>
      <c r="R68" s="15">
        <v>2.1787986099999999</v>
      </c>
      <c r="S68" s="15">
        <v>2.1122091100000002</v>
      </c>
      <c r="T68" s="15">
        <v>2.8161996900000004</v>
      </c>
    </row>
    <row r="69" spans="1:20" ht="16" x14ac:dyDescent="0.2">
      <c r="A69" s="58"/>
      <c r="B69" s="12"/>
      <c r="C69" s="12"/>
      <c r="D69" s="12"/>
      <c r="E69" s="3">
        <v>84289079</v>
      </c>
      <c r="F69" s="3" t="s">
        <v>100</v>
      </c>
      <c r="H69" s="15"/>
      <c r="I69" s="15"/>
      <c r="J69" s="15"/>
      <c r="K69" s="15"/>
      <c r="L69" s="15"/>
      <c r="M69" s="15">
        <v>3.0584738299999992</v>
      </c>
      <c r="N69" s="15">
        <v>4.4969107200000007</v>
      </c>
      <c r="O69" s="15">
        <v>4.9075543899999987</v>
      </c>
      <c r="P69" s="15">
        <v>4.2402122899999997</v>
      </c>
      <c r="Q69" s="15">
        <v>3.6585047399999997</v>
      </c>
      <c r="R69" s="15">
        <v>2.3690880400000007</v>
      </c>
      <c r="S69" s="15">
        <v>3.6448332300000001</v>
      </c>
      <c r="T69" s="15">
        <v>1.6271513899999999</v>
      </c>
    </row>
    <row r="70" spans="1:20" ht="51" x14ac:dyDescent="0.2">
      <c r="A70" s="39">
        <v>56</v>
      </c>
      <c r="B70" s="8"/>
      <c r="D70" s="38" t="s">
        <v>77</v>
      </c>
      <c r="E70">
        <v>82084000</v>
      </c>
      <c r="F70" s="3" t="s">
        <v>99</v>
      </c>
      <c r="G70"/>
      <c r="M70" s="15">
        <v>5.9644603800000047</v>
      </c>
      <c r="N70" s="15">
        <v>7.2174007300000005</v>
      </c>
      <c r="O70" s="15">
        <v>9.5029752499999969</v>
      </c>
      <c r="P70" s="15">
        <v>6.2819874199999939</v>
      </c>
      <c r="Q70" s="15">
        <v>6.4601190900000036</v>
      </c>
      <c r="R70" s="15">
        <v>7.9657583900000031</v>
      </c>
      <c r="S70" s="15">
        <v>8.7905052700000024</v>
      </c>
      <c r="T70" s="15">
        <v>7.0776769400000017</v>
      </c>
    </row>
    <row r="71" spans="1:20" ht="20" customHeight="1" x14ac:dyDescent="0.2">
      <c r="B71" s="8"/>
      <c r="D71" s="38" t="s">
        <v>101</v>
      </c>
      <c r="E71">
        <v>84672980</v>
      </c>
      <c r="F71" s="3" t="s">
        <v>92</v>
      </c>
      <c r="G71"/>
      <c r="M71" s="15">
        <v>6.9245302699999982</v>
      </c>
      <c r="N71" s="15">
        <v>10.537832040000001</v>
      </c>
      <c r="O71" s="15">
        <v>10.273542249999997</v>
      </c>
      <c r="P71" s="15">
        <v>10.491970279999997</v>
      </c>
      <c r="Q71" s="15">
        <v>9.3189682799999982</v>
      </c>
      <c r="R71" s="15">
        <v>11.761596690000008</v>
      </c>
      <c r="S71" s="15">
        <v>14.4372179</v>
      </c>
      <c r="T71" s="15">
        <v>8.0621468599999986</v>
      </c>
    </row>
    <row r="72" spans="1:20" ht="20" customHeight="1" x14ac:dyDescent="0.2">
      <c r="B72" s="8"/>
      <c r="D72" s="38" t="s">
        <v>102</v>
      </c>
      <c r="E72">
        <v>82016000</v>
      </c>
      <c r="F72" s="3" t="s">
        <v>92</v>
      </c>
      <c r="G72"/>
      <c r="M72" s="15">
        <v>7.3161085399999983</v>
      </c>
      <c r="N72" s="15">
        <v>9.9247425699999994</v>
      </c>
      <c r="O72" s="15">
        <v>11.417685660000005</v>
      </c>
      <c r="P72" s="15">
        <v>10.728522620000001</v>
      </c>
      <c r="Q72" s="15">
        <v>10.818119889999995</v>
      </c>
      <c r="R72" s="15">
        <v>15.258710050000003</v>
      </c>
      <c r="S72" s="15">
        <v>14.992446230000004</v>
      </c>
      <c r="T72" s="15">
        <v>10.626255780000001</v>
      </c>
    </row>
    <row r="73" spans="1:20" ht="20" customHeight="1" x14ac:dyDescent="0.2">
      <c r="B73" s="8"/>
      <c r="D73" s="38" t="s">
        <v>103</v>
      </c>
      <c r="E73">
        <v>82021000</v>
      </c>
      <c r="F73" s="3" t="s">
        <v>92</v>
      </c>
      <c r="G73"/>
      <c r="M73" s="15">
        <v>5.5794908000000021</v>
      </c>
      <c r="N73" s="15">
        <v>5.5820622099999992</v>
      </c>
      <c r="O73" s="15">
        <v>6.8344913400000014</v>
      </c>
      <c r="P73" s="15">
        <v>4.9740527900000018</v>
      </c>
      <c r="Q73" s="15">
        <v>4.618337310000002</v>
      </c>
      <c r="R73" s="15">
        <v>7.3736247100000023</v>
      </c>
      <c r="S73" s="15">
        <v>8.2947866400000017</v>
      </c>
      <c r="T73" s="15">
        <v>7.4480799500000021</v>
      </c>
    </row>
    <row r="74" spans="1:20" ht="20" customHeight="1" x14ac:dyDescent="0.2">
      <c r="B74" s="8"/>
      <c r="D74" s="38" t="s">
        <v>104</v>
      </c>
      <c r="E74">
        <v>82015000</v>
      </c>
      <c r="F74" s="3" t="s">
        <v>92</v>
      </c>
      <c r="G74"/>
      <c r="M74" s="15">
        <v>7.1205221099999969</v>
      </c>
      <c r="N74" s="15">
        <v>7.1518943799999963</v>
      </c>
      <c r="O74" s="15">
        <v>7.8124326900000005</v>
      </c>
      <c r="P74" s="15">
        <v>6.8598533800000023</v>
      </c>
      <c r="Q74" s="15">
        <v>8.6576957800000027</v>
      </c>
      <c r="R74" s="15">
        <v>13.639569050000004</v>
      </c>
      <c r="S74" s="15">
        <v>16.409551250000007</v>
      </c>
      <c r="T74" s="15">
        <v>12.951918240000005</v>
      </c>
    </row>
    <row r="75" spans="1:20" ht="20" customHeight="1" x14ac:dyDescent="0.2">
      <c r="B75" s="8"/>
      <c r="D75" s="38" t="s">
        <v>105</v>
      </c>
      <c r="E75">
        <v>84331110</v>
      </c>
      <c r="F75" s="3" t="s">
        <v>92</v>
      </c>
      <c r="G75"/>
      <c r="M75" s="15">
        <v>6.9223237700000029</v>
      </c>
      <c r="N75" s="15">
        <v>11.142274609999991</v>
      </c>
      <c r="O75" s="15">
        <v>10.209189810000007</v>
      </c>
      <c r="P75" s="15">
        <v>12.158413189999999</v>
      </c>
      <c r="Q75" s="15">
        <v>15.184050189999999</v>
      </c>
      <c r="R75" s="15">
        <v>20.886334489999999</v>
      </c>
      <c r="S75" s="15">
        <v>20.289484200000008</v>
      </c>
      <c r="T75" s="15">
        <v>12.713563999999996</v>
      </c>
    </row>
    <row r="76" spans="1:20" ht="20" customHeight="1" x14ac:dyDescent="0.2">
      <c r="B76" s="8"/>
      <c r="D76" s="38" t="s">
        <v>106</v>
      </c>
      <c r="E76">
        <v>84331151</v>
      </c>
      <c r="F76" s="3" t="s">
        <v>92</v>
      </c>
      <c r="G76"/>
      <c r="M76" s="15">
        <v>11.180634209999999</v>
      </c>
      <c r="N76" s="15">
        <v>11.889886690000003</v>
      </c>
      <c r="O76" s="15">
        <v>16.498523839999994</v>
      </c>
      <c r="P76" s="15">
        <v>14.274971449999997</v>
      </c>
      <c r="Q76" s="15">
        <v>13.300869210000005</v>
      </c>
      <c r="R76" s="15">
        <v>17.161228630000007</v>
      </c>
      <c r="S76" s="15">
        <v>17.654151009999996</v>
      </c>
      <c r="T76" s="15">
        <v>18.517495379999993</v>
      </c>
    </row>
    <row r="77" spans="1:20" ht="20" customHeight="1" x14ac:dyDescent="0.2">
      <c r="B77" s="8"/>
      <c r="D77" s="38" t="s">
        <v>107</v>
      </c>
      <c r="E77">
        <v>84331159</v>
      </c>
      <c r="F77" s="3" t="s">
        <v>92</v>
      </c>
      <c r="G77"/>
      <c r="M77" s="15">
        <v>11.924232529999999</v>
      </c>
      <c r="N77" s="15">
        <v>12.232874480000001</v>
      </c>
      <c r="O77" s="15">
        <v>14.367404179999994</v>
      </c>
      <c r="P77" s="15">
        <v>17.414930869999992</v>
      </c>
      <c r="Q77" s="15">
        <v>10.742772719999994</v>
      </c>
      <c r="R77" s="15">
        <v>17.39462631</v>
      </c>
      <c r="S77" s="15">
        <v>20.306006610000001</v>
      </c>
      <c r="T77" s="15">
        <v>17.200179139999996</v>
      </c>
    </row>
    <row r="78" spans="1:20" ht="20" customHeight="1" x14ac:dyDescent="0.2">
      <c r="B78" s="8"/>
      <c r="D78" s="38" t="s">
        <v>108</v>
      </c>
      <c r="E78">
        <v>84331190</v>
      </c>
      <c r="F78" s="3" t="s">
        <v>92</v>
      </c>
      <c r="G78"/>
      <c r="M78" s="15">
        <v>3.2587843299999992</v>
      </c>
      <c r="N78" s="15">
        <v>3.0938237899999987</v>
      </c>
      <c r="O78" s="15">
        <v>4.169885830000001</v>
      </c>
      <c r="P78" s="15">
        <v>3.7750225599999991</v>
      </c>
      <c r="Q78" s="15">
        <v>4.1973589800000015</v>
      </c>
      <c r="R78" s="15">
        <v>5.8631123400000016</v>
      </c>
      <c r="S78" s="15">
        <v>6.8544582500000004</v>
      </c>
      <c r="T78" s="15">
        <v>7.0464285500000017</v>
      </c>
    </row>
    <row r="79" spans="1:20" ht="20" customHeight="1" x14ac:dyDescent="0.2">
      <c r="B79" s="8"/>
      <c r="D79" s="38" t="s">
        <v>109</v>
      </c>
      <c r="E79">
        <v>84331910</v>
      </c>
      <c r="F79" s="3" t="s">
        <v>92</v>
      </c>
      <c r="G79"/>
      <c r="M79" s="15">
        <v>0.68970058999999995</v>
      </c>
      <c r="N79" s="15">
        <v>1.5400866699999998</v>
      </c>
      <c r="O79" s="15">
        <v>1.4479778799999998</v>
      </c>
      <c r="P79" s="15">
        <v>1.10358891</v>
      </c>
      <c r="Q79" s="15">
        <v>1.3289764000000004</v>
      </c>
      <c r="R79" s="15">
        <v>1.8496928200000005</v>
      </c>
      <c r="S79" s="15">
        <v>1.4948899999999996</v>
      </c>
      <c r="T79" s="15">
        <v>1.2641679200000002</v>
      </c>
    </row>
    <row r="80" spans="1:20" ht="20" customHeight="1" x14ac:dyDescent="0.2">
      <c r="B80" s="8"/>
      <c r="D80" s="38" t="s">
        <v>110</v>
      </c>
      <c r="E80">
        <v>84331951</v>
      </c>
      <c r="F80" s="3" t="s">
        <v>92</v>
      </c>
      <c r="G80"/>
      <c r="M80" s="15">
        <v>3.0202160999999998</v>
      </c>
      <c r="N80" s="15">
        <v>2.3477704799999999</v>
      </c>
      <c r="O80" s="15">
        <v>3.3080153899999996</v>
      </c>
      <c r="P80" s="15">
        <v>3.0652221700000002</v>
      </c>
      <c r="Q80" s="15">
        <v>2.0337596000000002</v>
      </c>
      <c r="R80" s="15">
        <v>1.9801887100000002</v>
      </c>
      <c r="S80" s="15">
        <v>2.2338636599999999</v>
      </c>
      <c r="T80" s="15">
        <v>3.4318939500000001</v>
      </c>
    </row>
    <row r="81" spans="2:20" ht="20" customHeight="1" x14ac:dyDescent="0.2">
      <c r="B81" s="8"/>
      <c r="D81" s="38" t="s">
        <v>111</v>
      </c>
      <c r="E81">
        <v>84331959</v>
      </c>
      <c r="F81" s="3" t="s">
        <v>92</v>
      </c>
      <c r="G81"/>
      <c r="M81" s="15">
        <v>0.76100294000000013</v>
      </c>
      <c r="N81" s="15">
        <v>0.55297094999999996</v>
      </c>
      <c r="O81" s="15">
        <v>9.8451750499999999</v>
      </c>
      <c r="P81" s="15">
        <v>0.58680722000000018</v>
      </c>
      <c r="Q81" s="15">
        <v>0.28465121999999998</v>
      </c>
      <c r="R81" s="15">
        <v>1.3386149200000004</v>
      </c>
      <c r="S81" s="15">
        <v>1.1732615200000001</v>
      </c>
      <c r="T81" s="15">
        <v>1.4964272199999999</v>
      </c>
    </row>
    <row r="82" spans="2:20" ht="20" customHeight="1" x14ac:dyDescent="0.2">
      <c r="B82" s="8"/>
      <c r="D82" s="38" t="s">
        <v>112</v>
      </c>
      <c r="E82">
        <v>84331970</v>
      </c>
      <c r="F82" s="3" t="s">
        <v>92</v>
      </c>
      <c r="G82"/>
      <c r="M82" s="15">
        <v>0.72299230999999975</v>
      </c>
      <c r="N82" s="15">
        <v>0.73383029999999994</v>
      </c>
      <c r="O82" s="15">
        <v>0.66040064000000009</v>
      </c>
      <c r="P82" s="15">
        <v>1.1271444199999998</v>
      </c>
      <c r="Q82" s="15">
        <v>0.22626615</v>
      </c>
      <c r="R82" s="15">
        <v>1.1561427000000002</v>
      </c>
      <c r="S82" s="15">
        <v>1.0189975199999999</v>
      </c>
      <c r="T82" s="15">
        <v>1.0958164699999999</v>
      </c>
    </row>
    <row r="83" spans="2:20" ht="20" customHeight="1" x14ac:dyDescent="0.2">
      <c r="B83" s="8"/>
      <c r="D83" s="38" t="s">
        <v>113</v>
      </c>
      <c r="E83">
        <v>84331990</v>
      </c>
      <c r="F83" s="3" t="s">
        <v>92</v>
      </c>
      <c r="G83"/>
      <c r="M83" s="15">
        <v>0.15250397000000007</v>
      </c>
      <c r="N83" s="15">
        <v>0.46404735999999991</v>
      </c>
      <c r="O83" s="15">
        <v>0.46437722999999997</v>
      </c>
      <c r="P83" s="15">
        <v>0.28026740999999999</v>
      </c>
      <c r="Q83" s="15">
        <v>0.32070116000000021</v>
      </c>
      <c r="R83" s="15">
        <v>0.40353109000000015</v>
      </c>
      <c r="S83" s="15">
        <v>0.41582037999999993</v>
      </c>
      <c r="T83" s="15">
        <v>0.95286668000000008</v>
      </c>
    </row>
    <row r="84" spans="2:20" ht="20" customHeight="1" x14ac:dyDescent="0.2">
      <c r="B84" s="8"/>
      <c r="D84" s="38" t="s">
        <v>114</v>
      </c>
      <c r="E84">
        <v>84332090</v>
      </c>
      <c r="F84" s="3" t="s">
        <v>92</v>
      </c>
      <c r="G84"/>
      <c r="M84" s="15">
        <v>4.4020668800000022</v>
      </c>
      <c r="N84" s="15">
        <v>4.9246561799999977</v>
      </c>
      <c r="O84" s="15">
        <v>6.316965640000002</v>
      </c>
      <c r="P84" s="15">
        <v>1.5752692200000002</v>
      </c>
      <c r="Q84" s="15">
        <v>1.2767478600000004</v>
      </c>
      <c r="R84" s="15">
        <v>1.5043457000000005</v>
      </c>
      <c r="S84" s="15">
        <v>1.47483674</v>
      </c>
      <c r="T84" s="15">
        <v>2.0259489300000006</v>
      </c>
    </row>
    <row r="85" spans="2:20" ht="20" customHeight="1" x14ac:dyDescent="0.2">
      <c r="B85" s="8"/>
      <c r="D85" s="38" t="s">
        <v>115</v>
      </c>
      <c r="E85">
        <v>84672210</v>
      </c>
      <c r="F85" s="3" t="s">
        <v>92</v>
      </c>
      <c r="G85"/>
      <c r="M85" s="15">
        <v>5.0303074900000047</v>
      </c>
      <c r="N85" s="15">
        <v>5.7224119999999976</v>
      </c>
      <c r="O85" s="15">
        <v>8.2032582099999996</v>
      </c>
      <c r="P85" s="15">
        <v>7.3595184799999975</v>
      </c>
      <c r="Q85" s="15">
        <v>7.5266036000000014</v>
      </c>
      <c r="R85" s="15">
        <v>10.866714479999999</v>
      </c>
      <c r="S85" s="15">
        <v>17.781819929999997</v>
      </c>
      <c r="T85" s="15">
        <v>13.618379929999998</v>
      </c>
    </row>
    <row r="86" spans="2:20" ht="20" customHeight="1" x14ac:dyDescent="0.2">
      <c r="B86" s="8"/>
      <c r="D86" s="38" t="s">
        <v>116</v>
      </c>
      <c r="E86">
        <v>84678100</v>
      </c>
      <c r="F86" s="3" t="s">
        <v>92</v>
      </c>
      <c r="G86"/>
      <c r="M86" s="15">
        <v>21.360837980000007</v>
      </c>
      <c r="N86" s="15">
        <v>18.61751671</v>
      </c>
      <c r="O86" s="15">
        <v>23.107724479999995</v>
      </c>
      <c r="P86" s="15">
        <v>19.620316579999994</v>
      </c>
      <c r="Q86" s="15">
        <v>21.805503680000001</v>
      </c>
      <c r="R86" s="15">
        <v>31.935431790000003</v>
      </c>
      <c r="S86" s="15">
        <v>32.512471669999996</v>
      </c>
      <c r="T86" s="15">
        <v>23.646367910000009</v>
      </c>
    </row>
    <row r="87" spans="2:20" ht="20" customHeight="1" x14ac:dyDescent="0.2">
      <c r="B87" s="8"/>
      <c r="D87" s="38" t="s">
        <v>117</v>
      </c>
      <c r="E87">
        <v>84679100</v>
      </c>
      <c r="F87" s="3" t="s">
        <v>92</v>
      </c>
      <c r="G87"/>
      <c r="M87" s="15">
        <v>5.8428516599999973</v>
      </c>
      <c r="N87" s="15">
        <v>7.5375390499999995</v>
      </c>
      <c r="O87" s="15">
        <v>8.279161890000001</v>
      </c>
      <c r="P87" s="15">
        <v>6.5715310600000008</v>
      </c>
      <c r="Q87" s="15">
        <v>9.3067951600000001</v>
      </c>
      <c r="R87" s="15">
        <v>7.5795282100000021</v>
      </c>
      <c r="S87" s="15">
        <v>10.399058660000005</v>
      </c>
      <c r="T87" s="15">
        <v>8.5372761499999967</v>
      </c>
    </row>
  </sheetData>
  <mergeCells count="3">
    <mergeCell ref="B1:C1"/>
    <mergeCell ref="A3:A66"/>
    <mergeCell ref="A68:A6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F1B7-1F37-064B-AF68-8573874D7BCA}">
  <dimension ref="A1:T87"/>
  <sheetViews>
    <sheetView topLeftCell="D1" workbookViewId="0">
      <selection activeCell="M56" sqref="M56:T56"/>
    </sheetView>
  </sheetViews>
  <sheetFormatPr baseColWidth="10" defaultRowHeight="26" x14ac:dyDescent="0.2"/>
  <cols>
    <col min="1" max="1" width="10.83203125" style="39"/>
    <col min="2" max="2" width="47.1640625" style="3" customWidth="1"/>
    <col min="3" max="3" width="13.83203125" style="3" customWidth="1"/>
    <col min="4" max="4" width="48.83203125" style="3" customWidth="1"/>
    <col min="5" max="6" width="23.1640625" style="3" customWidth="1"/>
    <col min="7" max="7" width="23.1640625" style="26" customWidth="1"/>
    <col min="8" max="12" width="2.1640625" style="3" customWidth="1"/>
    <col min="13" max="17" width="10.83203125" style="15" customWidth="1"/>
    <col min="18" max="19" width="11.1640625" style="15" bestFit="1" customWidth="1"/>
    <col min="20" max="20" width="10.83203125" style="15"/>
    <col min="21" max="16384" width="10.83203125" style="3"/>
  </cols>
  <sheetData>
    <row r="1" spans="1:20" x14ac:dyDescent="0.25">
      <c r="B1" s="59" t="s">
        <v>59</v>
      </c>
      <c r="C1" s="59"/>
      <c r="D1" s="1" t="s">
        <v>60</v>
      </c>
      <c r="E1" s="1"/>
      <c r="F1" s="42"/>
      <c r="G1" s="1" t="s">
        <v>62</v>
      </c>
      <c r="H1" s="37"/>
      <c r="I1" s="37"/>
      <c r="J1" s="37"/>
      <c r="K1" s="37"/>
      <c r="L1" s="37"/>
      <c r="M1" s="36">
        <v>2016</v>
      </c>
      <c r="N1" s="36">
        <v>2017</v>
      </c>
      <c r="O1" s="36">
        <v>2018</v>
      </c>
      <c r="P1" s="36">
        <v>2019</v>
      </c>
      <c r="Q1" s="36">
        <v>2020</v>
      </c>
      <c r="R1" s="36">
        <v>2021</v>
      </c>
      <c r="S1" s="36">
        <v>2022</v>
      </c>
      <c r="T1" s="36">
        <v>2023</v>
      </c>
    </row>
    <row r="2" spans="1:20" x14ac:dyDescent="0.2">
      <c r="B2" s="2" t="s">
        <v>0</v>
      </c>
      <c r="C2" s="2" t="s">
        <v>1</v>
      </c>
      <c r="D2" s="2" t="s">
        <v>0</v>
      </c>
      <c r="E2" s="2"/>
      <c r="G2" s="22"/>
      <c r="H2" s="2"/>
      <c r="I2" s="2"/>
      <c r="J2" s="2"/>
      <c r="K2" s="2"/>
      <c r="L2" s="2"/>
      <c r="M2" s="17"/>
      <c r="N2" s="17"/>
      <c r="O2" s="17"/>
      <c r="P2" s="17"/>
      <c r="Q2" s="17"/>
      <c r="R2" s="17"/>
      <c r="S2" s="17"/>
    </row>
    <row r="3" spans="1:20" ht="17" x14ac:dyDescent="0.2">
      <c r="A3" s="58">
        <v>65</v>
      </c>
      <c r="B3" s="9" t="s">
        <v>2</v>
      </c>
      <c r="C3" s="9">
        <v>2830100001</v>
      </c>
      <c r="D3" s="9" t="s">
        <v>2</v>
      </c>
      <c r="E3" s="4">
        <v>87011000</v>
      </c>
      <c r="F3" s="5" t="s">
        <v>92</v>
      </c>
      <c r="G3" s="23" t="s">
        <v>63</v>
      </c>
      <c r="H3" s="13"/>
      <c r="I3" s="13"/>
      <c r="J3" s="13"/>
      <c r="K3" s="13"/>
      <c r="L3" s="13"/>
      <c r="M3" s="13">
        <v>0.83265961000000022</v>
      </c>
      <c r="N3" s="13">
        <v>0.83062883999999981</v>
      </c>
      <c r="O3" s="13">
        <v>0.81766460000000007</v>
      </c>
      <c r="P3" s="13">
        <v>0.74213813000000017</v>
      </c>
      <c r="Q3" s="13">
        <v>0.89329168999999986</v>
      </c>
      <c r="R3" s="13">
        <v>0.7777871999999999</v>
      </c>
      <c r="S3" s="13">
        <v>6.5523746600000017</v>
      </c>
      <c r="T3" s="13">
        <v>1.2724720699999998</v>
      </c>
    </row>
    <row r="4" spans="1:20" ht="34" x14ac:dyDescent="0.2">
      <c r="A4" s="58"/>
      <c r="B4" s="18" t="s">
        <v>3</v>
      </c>
      <c r="C4" s="18"/>
      <c r="D4" s="18" t="s">
        <v>3</v>
      </c>
      <c r="E4" s="21"/>
      <c r="F4" s="19"/>
      <c r="G4" s="24"/>
      <c r="H4" s="20"/>
      <c r="I4" s="20"/>
      <c r="J4" s="20"/>
      <c r="K4" s="20"/>
      <c r="L4" s="20"/>
      <c r="M4" s="20">
        <f t="shared" ref="M4:S4" si="0">+M5+M12+M17+M20</f>
        <v>32.145255960000014</v>
      </c>
      <c r="N4" s="20">
        <f t="shared" si="0"/>
        <v>50.692387729999993</v>
      </c>
      <c r="O4" s="20">
        <f t="shared" si="0"/>
        <v>66.127311719999994</v>
      </c>
      <c r="P4" s="20">
        <f t="shared" si="0"/>
        <v>66.756732880000001</v>
      </c>
      <c r="Q4" s="20">
        <f t="shared" si="0"/>
        <v>73.824714580000006</v>
      </c>
      <c r="R4" s="20">
        <f t="shared" si="0"/>
        <v>84.26785522000003</v>
      </c>
      <c r="S4" s="20">
        <f t="shared" si="0"/>
        <v>94.912421020000011</v>
      </c>
      <c r="T4" s="20">
        <f>+T5+T12+T17+T20</f>
        <v>89.030649390000036</v>
      </c>
    </row>
    <row r="5" spans="1:20" ht="17" x14ac:dyDescent="0.2">
      <c r="A5" s="58"/>
      <c r="B5" s="11" t="s">
        <v>56</v>
      </c>
      <c r="C5" s="11"/>
      <c r="D5" s="11"/>
      <c r="E5" s="6"/>
      <c r="F5" s="43"/>
      <c r="G5" s="25"/>
      <c r="H5" s="6"/>
      <c r="I5" s="6"/>
      <c r="J5" s="6"/>
      <c r="K5" s="6"/>
      <c r="L5" s="6"/>
      <c r="M5" s="16">
        <f t="shared" ref="M5:S5" si="1">SUM(M6:M11)</f>
        <v>16.069005740000001</v>
      </c>
      <c r="N5" s="16">
        <f t="shared" si="1"/>
        <v>17.971391529999995</v>
      </c>
      <c r="O5" s="16">
        <f t="shared" si="1"/>
        <v>21.536241810000003</v>
      </c>
      <c r="P5" s="16">
        <f t="shared" si="1"/>
        <v>23.14432807</v>
      </c>
      <c r="Q5" s="16">
        <f t="shared" si="1"/>
        <v>28.384678870000002</v>
      </c>
      <c r="R5" s="16">
        <f t="shared" si="1"/>
        <v>29.823891060000005</v>
      </c>
      <c r="S5" s="16">
        <f t="shared" si="1"/>
        <v>33.763554160000012</v>
      </c>
      <c r="T5" s="16">
        <f t="shared" ref="T5" si="2">SUM(T6:T11)</f>
        <v>30.258300970000008</v>
      </c>
    </row>
    <row r="6" spans="1:20" ht="17" x14ac:dyDescent="0.2">
      <c r="A6" s="58"/>
      <c r="B6" s="12" t="s">
        <v>4</v>
      </c>
      <c r="C6" s="12">
        <v>2830314003</v>
      </c>
      <c r="D6" s="12" t="s">
        <v>4</v>
      </c>
      <c r="E6" s="3">
        <v>84321000</v>
      </c>
      <c r="F6" s="3" t="s">
        <v>56</v>
      </c>
      <c r="G6" s="26" t="s">
        <v>63</v>
      </c>
      <c r="H6" s="15"/>
      <c r="I6" s="15"/>
      <c r="J6" s="15"/>
      <c r="K6" s="15"/>
      <c r="L6" s="15"/>
      <c r="M6" s="15">
        <v>4.7801862200000027</v>
      </c>
      <c r="N6" s="15">
        <v>5.8208277499999959</v>
      </c>
      <c r="O6" s="15">
        <v>6.2331496799999995</v>
      </c>
      <c r="P6" s="15">
        <v>7.4571537600000024</v>
      </c>
      <c r="Q6" s="15">
        <v>7.1493730199999996</v>
      </c>
      <c r="R6" s="15">
        <v>9.2767358600000058</v>
      </c>
      <c r="S6" s="15">
        <v>10.678375540000001</v>
      </c>
      <c r="T6" s="15">
        <v>12.069754190000006</v>
      </c>
    </row>
    <row r="7" spans="1:20" ht="17" x14ac:dyDescent="0.2">
      <c r="A7" s="58"/>
      <c r="B7" s="12" t="s">
        <v>5</v>
      </c>
      <c r="C7" s="12">
        <v>2830322006</v>
      </c>
      <c r="D7" s="12" t="s">
        <v>5</v>
      </c>
      <c r="E7" s="3">
        <v>84322100</v>
      </c>
      <c r="F7" s="3" t="s">
        <v>56</v>
      </c>
      <c r="G7" s="26" t="s">
        <v>63</v>
      </c>
      <c r="H7" s="15"/>
      <c r="I7" s="15"/>
      <c r="J7" s="15"/>
      <c r="K7" s="15"/>
      <c r="L7" s="15"/>
      <c r="M7" s="15">
        <v>1.8459413899999997</v>
      </c>
      <c r="N7" s="15">
        <v>1.8083219599999998</v>
      </c>
      <c r="O7" s="15">
        <v>1.2655844999999999</v>
      </c>
      <c r="P7" s="15">
        <v>2.0178540199999997</v>
      </c>
      <c r="Q7" s="15">
        <v>2.3013074800000002</v>
      </c>
      <c r="R7" s="15">
        <v>1.5294907400000004</v>
      </c>
      <c r="S7" s="15">
        <v>1.9829468800000001</v>
      </c>
      <c r="T7" s="15">
        <v>2.3377310200000005</v>
      </c>
    </row>
    <row r="8" spans="1:20" ht="17" x14ac:dyDescent="0.2">
      <c r="A8" s="58"/>
      <c r="B8" s="12" t="s">
        <v>6</v>
      </c>
      <c r="C8" s="12">
        <v>2830321008</v>
      </c>
      <c r="D8" s="12" t="s">
        <v>6</v>
      </c>
      <c r="E8" s="3">
        <v>84322910</v>
      </c>
      <c r="F8" s="3" t="s">
        <v>56</v>
      </c>
      <c r="G8" s="26" t="s">
        <v>63</v>
      </c>
      <c r="H8" s="15"/>
      <c r="I8" s="15"/>
      <c r="J8" s="15"/>
      <c r="K8" s="15"/>
      <c r="L8" s="15"/>
      <c r="M8" s="15">
        <v>4.9441006700000001</v>
      </c>
      <c r="N8" s="15">
        <v>5.0503853100000002</v>
      </c>
      <c r="O8" s="15">
        <v>6.1999670200000008</v>
      </c>
      <c r="P8" s="15">
        <v>5.2786493600000011</v>
      </c>
      <c r="Q8" s="15">
        <v>6.255117929999999</v>
      </c>
      <c r="R8" s="15">
        <v>6.3103787799999997</v>
      </c>
      <c r="S8" s="15">
        <v>8.2687206600000049</v>
      </c>
      <c r="T8" s="15">
        <v>5.8369108500000015</v>
      </c>
    </row>
    <row r="9" spans="1:20" ht="17" x14ac:dyDescent="0.2">
      <c r="A9" s="58"/>
      <c r="B9" s="12" t="s">
        <v>7</v>
      </c>
      <c r="C9" s="12">
        <v>2830323004</v>
      </c>
      <c r="D9" s="12" t="s">
        <v>7</v>
      </c>
      <c r="E9" s="3">
        <v>84322930</v>
      </c>
      <c r="F9" s="3" t="s">
        <v>56</v>
      </c>
      <c r="G9" s="26" t="s">
        <v>63</v>
      </c>
      <c r="H9" s="15"/>
      <c r="I9" s="15"/>
      <c r="J9" s="15"/>
      <c r="K9" s="15"/>
      <c r="L9" s="15"/>
      <c r="M9" s="15">
        <v>0.15336456999999998</v>
      </c>
      <c r="N9" s="15">
        <v>7.2968999999999992E-2</v>
      </c>
      <c r="O9" s="15">
        <v>9.8687999999999988E-3</v>
      </c>
      <c r="P9" s="15">
        <v>4.5097999999999992E-2</v>
      </c>
      <c r="Q9" s="15">
        <v>5.6026149999999997E-2</v>
      </c>
      <c r="R9" s="15">
        <v>4.9593160000000004E-2</v>
      </c>
      <c r="S9" s="15">
        <v>9.4119239999999993E-2</v>
      </c>
      <c r="T9" s="15">
        <v>0.59651668999999996</v>
      </c>
    </row>
    <row r="10" spans="1:20" ht="17" x14ac:dyDescent="0.2">
      <c r="A10" s="58"/>
      <c r="B10" s="12" t="s">
        <v>8</v>
      </c>
      <c r="C10" s="12">
        <v>2830325009</v>
      </c>
      <c r="D10" s="12" t="s">
        <v>8</v>
      </c>
      <c r="E10" s="3">
        <v>84322950</v>
      </c>
      <c r="F10" s="3" t="s">
        <v>56</v>
      </c>
      <c r="G10" s="26" t="s">
        <v>63</v>
      </c>
      <c r="H10" s="15"/>
      <c r="I10" s="15"/>
      <c r="J10" s="15"/>
      <c r="K10" s="15"/>
      <c r="L10" s="15"/>
      <c r="M10" s="15">
        <v>0.45898945000000013</v>
      </c>
      <c r="N10" s="15">
        <v>0.56317075999999999</v>
      </c>
      <c r="O10" s="15">
        <v>0.45007692999999999</v>
      </c>
      <c r="P10" s="15">
        <v>0.33278140000000006</v>
      </c>
      <c r="Q10" s="15">
        <v>2.2804603800000001</v>
      </c>
      <c r="R10" s="15">
        <v>1.5662804599999998</v>
      </c>
      <c r="S10" s="15">
        <v>0.70129764999999999</v>
      </c>
      <c r="T10" s="15">
        <v>3.0031605300000006</v>
      </c>
    </row>
    <row r="11" spans="1:20" ht="17" x14ac:dyDescent="0.2">
      <c r="A11" s="58"/>
      <c r="B11" s="12" t="s">
        <v>9</v>
      </c>
      <c r="C11" s="12">
        <v>2830327005</v>
      </c>
      <c r="D11" s="12" t="s">
        <v>9</v>
      </c>
      <c r="E11" s="3">
        <v>84322990</v>
      </c>
      <c r="F11" s="3" t="s">
        <v>56</v>
      </c>
      <c r="G11" s="26" t="s">
        <v>63</v>
      </c>
      <c r="H11" s="15"/>
      <c r="I11" s="15"/>
      <c r="J11" s="15"/>
      <c r="K11" s="15"/>
      <c r="L11" s="15"/>
      <c r="M11" s="15">
        <v>3.8864234399999993</v>
      </c>
      <c r="N11" s="15">
        <v>4.6557167499999981</v>
      </c>
      <c r="O11" s="15">
        <v>7.3775948800000037</v>
      </c>
      <c r="P11" s="15">
        <v>8.0127915299999977</v>
      </c>
      <c r="Q11" s="15">
        <v>10.342393910000004</v>
      </c>
      <c r="R11" s="15">
        <v>11.09141206</v>
      </c>
      <c r="S11" s="15">
        <v>12.038094190000004</v>
      </c>
      <c r="T11" s="15">
        <v>6.414227689999997</v>
      </c>
    </row>
    <row r="12" spans="1:20" ht="17" x14ac:dyDescent="0.2">
      <c r="A12" s="58"/>
      <c r="B12" s="11" t="s">
        <v>57</v>
      </c>
      <c r="C12" s="11"/>
      <c r="D12" s="11"/>
      <c r="E12" s="6"/>
      <c r="F12" s="43"/>
      <c r="G12" s="25"/>
      <c r="H12" s="6"/>
      <c r="I12" s="6"/>
      <c r="J12" s="6"/>
      <c r="K12" s="6"/>
      <c r="L12" s="6"/>
      <c r="M12" s="16">
        <f t="shared" ref="M12:Q12" si="3">SUM(M13:M15)</f>
        <v>0</v>
      </c>
      <c r="N12" s="16">
        <f t="shared" si="3"/>
        <v>14.775012540000002</v>
      </c>
      <c r="O12" s="16">
        <f t="shared" si="3"/>
        <v>15.907971790000001</v>
      </c>
      <c r="P12" s="16">
        <f t="shared" si="3"/>
        <v>16.082634949999996</v>
      </c>
      <c r="Q12" s="16">
        <f t="shared" si="3"/>
        <v>16.002769659999998</v>
      </c>
      <c r="R12" s="16">
        <f>SUM(R13:R16)</f>
        <v>21.386066489999994</v>
      </c>
      <c r="S12" s="16">
        <f t="shared" ref="S12:T12" si="4">SUM(S13:S16)</f>
        <v>21.400024380000009</v>
      </c>
      <c r="T12" s="16">
        <f t="shared" si="4"/>
        <v>15.563536280000001</v>
      </c>
    </row>
    <row r="13" spans="1:20" ht="17" x14ac:dyDescent="0.2">
      <c r="A13" s="58"/>
      <c r="B13" s="12" t="s">
        <v>10</v>
      </c>
      <c r="C13" s="12">
        <v>2830330009</v>
      </c>
      <c r="D13" s="12" t="s">
        <v>53</v>
      </c>
      <c r="E13" s="3">
        <v>84323100</v>
      </c>
      <c r="F13" s="3" t="s">
        <v>89</v>
      </c>
      <c r="G13" s="26" t="s">
        <v>63</v>
      </c>
      <c r="H13" s="15"/>
      <c r="I13" s="15"/>
      <c r="J13" s="15"/>
      <c r="K13" s="15"/>
      <c r="L13" s="15"/>
      <c r="N13" s="15">
        <v>5.2436017100000019</v>
      </c>
      <c r="O13" s="15">
        <v>6.6577566799999994</v>
      </c>
      <c r="P13" s="15">
        <v>6.5217251399999965</v>
      </c>
      <c r="Q13" s="15">
        <v>9.5440797200000009</v>
      </c>
      <c r="R13" s="15">
        <v>8.8332268299999974</v>
      </c>
      <c r="S13" s="15">
        <v>5.4786021800000011</v>
      </c>
      <c r="T13" s="15">
        <v>3.6205474899999999</v>
      </c>
    </row>
    <row r="14" spans="1:20" ht="17" x14ac:dyDescent="0.2">
      <c r="A14" s="58"/>
      <c r="B14" s="12"/>
      <c r="C14" s="12"/>
      <c r="D14" s="12" t="s">
        <v>54</v>
      </c>
      <c r="E14" s="3">
        <v>84323911</v>
      </c>
      <c r="F14" s="3" t="s">
        <v>89</v>
      </c>
      <c r="G14" s="26" t="s">
        <v>63</v>
      </c>
      <c r="H14" s="15"/>
      <c r="I14" s="15"/>
      <c r="J14" s="15"/>
      <c r="K14" s="15"/>
      <c r="L14" s="15"/>
      <c r="N14" s="15">
        <v>5.90999607</v>
      </c>
      <c r="O14" s="15">
        <v>5.5800191500000018</v>
      </c>
      <c r="P14" s="15">
        <v>5.5618423899999998</v>
      </c>
      <c r="Q14" s="15">
        <v>4.1258718099999987</v>
      </c>
      <c r="R14" s="15">
        <v>7.6344782999999987</v>
      </c>
      <c r="S14" s="15">
        <v>12.424416660000004</v>
      </c>
      <c r="T14" s="15">
        <v>6.6595908600000007</v>
      </c>
    </row>
    <row r="15" spans="1:20" ht="17" x14ac:dyDescent="0.2">
      <c r="A15" s="58"/>
      <c r="B15" s="12"/>
      <c r="C15" s="12"/>
      <c r="D15" s="12" t="s">
        <v>55</v>
      </c>
      <c r="E15" s="3">
        <v>84323919</v>
      </c>
      <c r="F15" s="3" t="s">
        <v>89</v>
      </c>
      <c r="G15" s="26" t="s">
        <v>63</v>
      </c>
      <c r="H15" s="15"/>
      <c r="I15" s="15"/>
      <c r="J15" s="15"/>
      <c r="K15" s="15"/>
      <c r="L15" s="15"/>
      <c r="N15" s="15">
        <v>3.62141476</v>
      </c>
      <c r="O15" s="15">
        <v>3.67019596</v>
      </c>
      <c r="P15" s="15">
        <v>3.9990674199999994</v>
      </c>
      <c r="Q15" s="15">
        <v>2.3328181299999997</v>
      </c>
      <c r="R15" s="15">
        <v>3.6641577099999991</v>
      </c>
      <c r="S15" s="15">
        <v>2.3705230900000007</v>
      </c>
      <c r="T15" s="15">
        <v>4.0393127400000006</v>
      </c>
    </row>
    <row r="16" spans="1:20" ht="16" x14ac:dyDescent="0.2">
      <c r="A16" s="58"/>
      <c r="B16" s="12"/>
      <c r="C16" s="12"/>
      <c r="D16" s="12"/>
      <c r="E16" s="3">
        <v>84323990</v>
      </c>
      <c r="F16" s="3" t="s">
        <v>90</v>
      </c>
      <c r="H16" s="15"/>
      <c r="I16" s="15"/>
      <c r="J16" s="15"/>
      <c r="K16" s="15"/>
      <c r="L16" s="15"/>
      <c r="R16" s="15">
        <v>1.2542036500000002</v>
      </c>
      <c r="S16" s="15">
        <v>1.1264824499999997</v>
      </c>
      <c r="T16" s="15">
        <v>1.2440851900000003</v>
      </c>
    </row>
    <row r="17" spans="1:20" ht="17" x14ac:dyDescent="0.2">
      <c r="A17" s="58"/>
      <c r="B17" s="11" t="s">
        <v>58</v>
      </c>
      <c r="C17" s="11"/>
      <c r="D17" s="11"/>
      <c r="E17" s="6"/>
      <c r="F17" s="43"/>
      <c r="G17" s="25"/>
      <c r="H17" s="6"/>
      <c r="I17" s="6"/>
      <c r="J17" s="6"/>
      <c r="K17" s="6"/>
      <c r="L17" s="6"/>
      <c r="M17" s="16">
        <f t="shared" ref="M17:T17" si="5">SUM(M18:M19)</f>
        <v>0</v>
      </c>
      <c r="N17" s="16">
        <f t="shared" si="5"/>
        <v>1.9547611100000002</v>
      </c>
      <c r="O17" s="16">
        <f t="shared" si="5"/>
        <v>1.7997928499999998</v>
      </c>
      <c r="P17" s="16">
        <f t="shared" si="5"/>
        <v>1.6065037799999997</v>
      </c>
      <c r="Q17" s="16">
        <f t="shared" si="5"/>
        <v>1.7687699299999997</v>
      </c>
      <c r="R17" s="16">
        <f t="shared" si="5"/>
        <v>3.6129310799999996</v>
      </c>
      <c r="S17" s="16">
        <f t="shared" si="5"/>
        <v>5.9569097499999994</v>
      </c>
      <c r="T17" s="16">
        <f t="shared" si="5"/>
        <v>6.938678099999998</v>
      </c>
    </row>
    <row r="18" spans="1:20" ht="17" x14ac:dyDescent="0.2">
      <c r="A18" s="58"/>
      <c r="B18" s="12" t="s">
        <v>11</v>
      </c>
      <c r="C18" s="12">
        <v>2830343002</v>
      </c>
      <c r="D18" s="12" t="s">
        <v>11</v>
      </c>
      <c r="E18" s="3">
        <v>84324200</v>
      </c>
      <c r="F18" s="3" t="s">
        <v>58</v>
      </c>
      <c r="G18" s="26" t="s">
        <v>63</v>
      </c>
      <c r="H18" s="15"/>
      <c r="I18" s="15"/>
      <c r="J18" s="15"/>
      <c r="K18" s="15"/>
      <c r="L18" s="15"/>
      <c r="N18" s="15">
        <v>1.08127314</v>
      </c>
      <c r="O18" s="15">
        <v>1.1308651199999997</v>
      </c>
      <c r="P18" s="15">
        <v>0.95978334999999981</v>
      </c>
      <c r="Q18" s="15">
        <v>1.5079926099999996</v>
      </c>
      <c r="R18" s="15">
        <v>3.0793300099999996</v>
      </c>
      <c r="S18" s="15">
        <v>4.643293149999999</v>
      </c>
      <c r="T18" s="15">
        <v>5.760194229999998</v>
      </c>
    </row>
    <row r="19" spans="1:20" ht="17" x14ac:dyDescent="0.2">
      <c r="A19" s="58"/>
      <c r="B19" s="12" t="s">
        <v>12</v>
      </c>
      <c r="C19" s="12">
        <v>2830345007</v>
      </c>
      <c r="D19" s="12" t="s">
        <v>12</v>
      </c>
      <c r="E19" s="3">
        <v>84324100</v>
      </c>
      <c r="F19" s="3" t="s">
        <v>58</v>
      </c>
      <c r="G19" s="26" t="s">
        <v>63</v>
      </c>
      <c r="H19" s="15"/>
      <c r="I19" s="15"/>
      <c r="J19" s="15"/>
      <c r="K19" s="15"/>
      <c r="L19" s="15"/>
      <c r="N19" s="15">
        <v>0.87348797000000011</v>
      </c>
      <c r="O19" s="15">
        <v>0.66892772999999994</v>
      </c>
      <c r="P19" s="15">
        <v>0.64672043000000001</v>
      </c>
      <c r="Q19" s="15">
        <v>0.26077732000000003</v>
      </c>
      <c r="R19" s="15">
        <v>0.5336010699999999</v>
      </c>
      <c r="S19" s="15">
        <v>1.3136166</v>
      </c>
      <c r="T19" s="15">
        <v>1.1784838699999998</v>
      </c>
    </row>
    <row r="20" spans="1:20" ht="68" x14ac:dyDescent="0.2">
      <c r="A20" s="58"/>
      <c r="B20" s="11" t="s">
        <v>13</v>
      </c>
      <c r="C20" s="11">
        <v>2830390003</v>
      </c>
      <c r="D20" s="11" t="s">
        <v>13</v>
      </c>
      <c r="E20" s="6">
        <v>84328000</v>
      </c>
      <c r="F20" s="45" t="s">
        <v>88</v>
      </c>
      <c r="G20" s="25" t="s">
        <v>63</v>
      </c>
      <c r="H20" s="16"/>
      <c r="I20" s="16"/>
      <c r="J20" s="16"/>
      <c r="K20" s="16"/>
      <c r="L20" s="16"/>
      <c r="M20" s="16">
        <v>16.076250220000009</v>
      </c>
      <c r="N20" s="16">
        <v>15.991222549999998</v>
      </c>
      <c r="O20" s="16">
        <v>26.883305269999994</v>
      </c>
      <c r="P20" s="16">
        <v>25.923266080000005</v>
      </c>
      <c r="Q20" s="16">
        <v>27.668496120000004</v>
      </c>
      <c r="R20" s="16">
        <v>29.444966590000028</v>
      </c>
      <c r="S20" s="16">
        <v>33.791932729999992</v>
      </c>
      <c r="T20" s="16">
        <v>36.270134040000023</v>
      </c>
    </row>
    <row r="21" spans="1:20" ht="17" x14ac:dyDescent="0.2">
      <c r="A21" s="58"/>
      <c r="B21" s="18" t="s">
        <v>14</v>
      </c>
      <c r="C21" s="18"/>
      <c r="D21" s="18" t="s">
        <v>14</v>
      </c>
      <c r="E21" s="19"/>
      <c r="F21" s="19"/>
      <c r="G21" s="27"/>
      <c r="H21" s="20"/>
      <c r="I21" s="20"/>
      <c r="J21" s="20"/>
      <c r="K21" s="20"/>
      <c r="L21" s="20"/>
      <c r="M21" s="20">
        <f t="shared" ref="M21:S21" si="6">+M22+M26+M27+M28+M31+M35</f>
        <v>22.927982069999995</v>
      </c>
      <c r="N21" s="20">
        <f t="shared" si="6"/>
        <v>30.665074409999999</v>
      </c>
      <c r="O21" s="20">
        <f t="shared" si="6"/>
        <v>39.490804579999995</v>
      </c>
      <c r="P21" s="20">
        <f t="shared" si="6"/>
        <v>39.613270900000003</v>
      </c>
      <c r="Q21" s="20">
        <f t="shared" si="6"/>
        <v>39.915920669999998</v>
      </c>
      <c r="R21" s="20">
        <f t="shared" si="6"/>
        <v>50.844308940000005</v>
      </c>
      <c r="S21" s="20">
        <f t="shared" si="6"/>
        <v>57.105502829999999</v>
      </c>
      <c r="T21" s="20">
        <f t="shared" ref="T21" si="7">+T22+T26+T27+T28+T31+T35</f>
        <v>52.284291530000004</v>
      </c>
    </row>
    <row r="22" spans="1:20" ht="17" x14ac:dyDescent="0.2">
      <c r="A22" s="58"/>
      <c r="B22" s="11" t="s">
        <v>15</v>
      </c>
      <c r="C22" s="11"/>
      <c r="D22" s="11" t="s">
        <v>15</v>
      </c>
      <c r="E22" s="6"/>
      <c r="F22" s="43"/>
      <c r="G22" s="25"/>
      <c r="H22" s="16"/>
      <c r="I22" s="16"/>
      <c r="J22" s="16"/>
      <c r="K22" s="16"/>
      <c r="L22" s="16"/>
      <c r="M22" s="16">
        <f t="shared" ref="M22:S22" si="8">+M23+M24+M25</f>
        <v>2.49082596</v>
      </c>
      <c r="N22" s="16">
        <f t="shared" si="8"/>
        <v>2.9476865500000002</v>
      </c>
      <c r="O22" s="16">
        <f t="shared" si="8"/>
        <v>4.4402857600000001</v>
      </c>
      <c r="P22" s="16">
        <f t="shared" si="8"/>
        <v>4.6698282999999989</v>
      </c>
      <c r="Q22" s="16">
        <f t="shared" si="8"/>
        <v>3.3499822999999997</v>
      </c>
      <c r="R22" s="16">
        <f t="shared" si="8"/>
        <v>4.9104376999999992</v>
      </c>
      <c r="S22" s="16">
        <f t="shared" si="8"/>
        <v>6.4564555100000014</v>
      </c>
      <c r="T22" s="16">
        <f t="shared" ref="T22" si="9">+T23+T24+T25</f>
        <v>4.4926466400000002</v>
      </c>
    </row>
    <row r="23" spans="1:20" ht="51" x14ac:dyDescent="0.2">
      <c r="A23" s="58"/>
      <c r="B23" s="12" t="s">
        <v>16</v>
      </c>
      <c r="C23" s="12">
        <v>2830513003</v>
      </c>
      <c r="D23" s="12" t="s">
        <v>16</v>
      </c>
      <c r="E23" s="3">
        <v>84332010</v>
      </c>
      <c r="F23" s="3" t="s">
        <v>91</v>
      </c>
      <c r="G23" s="26" t="s">
        <v>63</v>
      </c>
      <c r="H23" s="15"/>
      <c r="I23" s="15"/>
      <c r="J23" s="15"/>
      <c r="K23" s="15"/>
      <c r="L23" s="15"/>
      <c r="M23" s="15">
        <v>0.14535261999999999</v>
      </c>
      <c r="N23" s="15">
        <v>0.24440051000000002</v>
      </c>
      <c r="O23" s="15">
        <v>0.3555751800000001</v>
      </c>
      <c r="P23" s="15">
        <v>0.47154711999999993</v>
      </c>
      <c r="Q23" s="15">
        <v>0.44945122999999998</v>
      </c>
      <c r="R23" s="15">
        <v>0.57213497999999963</v>
      </c>
      <c r="S23" s="15">
        <v>0.63992179999999987</v>
      </c>
      <c r="T23" s="15">
        <v>0.47191709000000009</v>
      </c>
    </row>
    <row r="24" spans="1:20" ht="34" x14ac:dyDescent="0.2">
      <c r="A24" s="58"/>
      <c r="B24" s="12" t="s">
        <v>17</v>
      </c>
      <c r="C24" s="12">
        <v>2830515008</v>
      </c>
      <c r="D24" s="12" t="s">
        <v>17</v>
      </c>
      <c r="E24" s="3">
        <v>84332050</v>
      </c>
      <c r="F24" s="3" t="s">
        <v>91</v>
      </c>
      <c r="G24" s="26" t="s">
        <v>63</v>
      </c>
      <c r="H24" s="15"/>
      <c r="I24" s="15"/>
      <c r="J24" s="15"/>
      <c r="K24" s="15"/>
      <c r="L24" s="15"/>
      <c r="M24" s="15">
        <v>0.78579747999999994</v>
      </c>
      <c r="N24" s="15">
        <v>0.53829598000000012</v>
      </c>
      <c r="O24" s="15">
        <v>1.0586464600000001</v>
      </c>
      <c r="P24" s="15">
        <v>1.22132291</v>
      </c>
      <c r="Q24" s="15">
        <v>1.0784046599999999</v>
      </c>
      <c r="R24" s="15">
        <v>2.1540469799999991</v>
      </c>
      <c r="S24" s="15">
        <v>2.769360540000001</v>
      </c>
      <c r="T24" s="15">
        <v>1.4047260799999999</v>
      </c>
    </row>
    <row r="25" spans="1:20" ht="34" x14ac:dyDescent="0.2">
      <c r="A25" s="58"/>
      <c r="B25" s="12" t="s">
        <v>18</v>
      </c>
      <c r="C25" s="12">
        <v>2830517004</v>
      </c>
      <c r="D25" s="12" t="s">
        <v>18</v>
      </c>
      <c r="E25" s="3">
        <v>84332090</v>
      </c>
      <c r="F25" s="3" t="s">
        <v>92</v>
      </c>
      <c r="G25" s="26" t="s">
        <v>63</v>
      </c>
      <c r="H25" s="15"/>
      <c r="I25" s="15"/>
      <c r="J25" s="15"/>
      <c r="K25" s="15"/>
      <c r="L25" s="15"/>
      <c r="M25" s="15">
        <v>1.55967586</v>
      </c>
      <c r="N25" s="15">
        <v>2.16499006</v>
      </c>
      <c r="O25" s="15">
        <v>3.0260641199999996</v>
      </c>
      <c r="P25" s="15">
        <v>2.976958269999999</v>
      </c>
      <c r="Q25" s="15">
        <v>1.8221264100000001</v>
      </c>
      <c r="R25" s="15">
        <v>2.1842557400000002</v>
      </c>
      <c r="S25" s="15">
        <v>3.0471731700000002</v>
      </c>
      <c r="T25" s="15">
        <v>2.6160034699999999</v>
      </c>
    </row>
    <row r="26" spans="1:20" ht="17" x14ac:dyDescent="0.2">
      <c r="A26" s="58"/>
      <c r="B26" s="11" t="s">
        <v>19</v>
      </c>
      <c r="C26" s="11">
        <v>2830520008</v>
      </c>
      <c r="D26" s="11" t="s">
        <v>19</v>
      </c>
      <c r="E26" s="6">
        <v>84333000</v>
      </c>
      <c r="F26" s="43" t="s">
        <v>91</v>
      </c>
      <c r="G26" s="25" t="s">
        <v>63</v>
      </c>
      <c r="H26" s="16"/>
      <c r="I26" s="16"/>
      <c r="J26" s="16"/>
      <c r="K26" s="16"/>
      <c r="L26" s="16"/>
      <c r="M26" s="16">
        <v>0.40908717</v>
      </c>
      <c r="N26" s="16">
        <v>0.57718597000000005</v>
      </c>
      <c r="O26" s="16">
        <v>0.6608250200000001</v>
      </c>
      <c r="P26" s="16">
        <v>0.40478588000000004</v>
      </c>
      <c r="Q26" s="16">
        <v>1.1034534900000001</v>
      </c>
      <c r="R26" s="16">
        <v>0.81713283999999964</v>
      </c>
      <c r="S26" s="16">
        <v>1.3315814000000001</v>
      </c>
      <c r="T26" s="16">
        <v>0.44472862000000002</v>
      </c>
    </row>
    <row r="27" spans="1:20" ht="34" x14ac:dyDescent="0.2">
      <c r="A27" s="58"/>
      <c r="B27" s="11" t="s">
        <v>20</v>
      </c>
      <c r="C27" s="11">
        <v>2830534009</v>
      </c>
      <c r="D27" s="11" t="s">
        <v>20</v>
      </c>
      <c r="E27" s="6">
        <v>84334000</v>
      </c>
      <c r="F27" s="43" t="s">
        <v>91</v>
      </c>
      <c r="G27" s="25" t="s">
        <v>63</v>
      </c>
      <c r="H27" s="16"/>
      <c r="I27" s="16"/>
      <c r="J27" s="16"/>
      <c r="K27" s="16"/>
      <c r="L27" s="16"/>
      <c r="M27" s="16">
        <v>0.92945658999999992</v>
      </c>
      <c r="N27" s="16">
        <v>3.2988227999999999</v>
      </c>
      <c r="O27" s="16">
        <v>8.0198186899999993</v>
      </c>
      <c r="P27" s="16">
        <v>8.370059990000005</v>
      </c>
      <c r="Q27" s="16">
        <v>7.49039959</v>
      </c>
      <c r="R27" s="16">
        <v>10.560869169999998</v>
      </c>
      <c r="S27" s="16">
        <v>11.664979060000004</v>
      </c>
      <c r="T27" s="16">
        <v>11.32022972</v>
      </c>
    </row>
    <row r="28" spans="1:20" ht="17" x14ac:dyDescent="0.2">
      <c r="A28" s="58"/>
      <c r="B28" s="11" t="s">
        <v>21</v>
      </c>
      <c r="C28" s="11"/>
      <c r="D28" s="11" t="s">
        <v>21</v>
      </c>
      <c r="E28" s="6"/>
      <c r="F28" s="43"/>
      <c r="G28" s="25"/>
      <c r="H28" s="16"/>
      <c r="I28" s="16"/>
      <c r="J28" s="16"/>
      <c r="K28" s="16"/>
      <c r="L28" s="16"/>
      <c r="M28" s="16">
        <f t="shared" ref="M28:T28" si="10">+M29+M30</f>
        <v>3.8720701599999989</v>
      </c>
      <c r="N28" s="16">
        <f t="shared" si="10"/>
        <v>6.2503360599999978</v>
      </c>
      <c r="O28" s="16">
        <f t="shared" si="10"/>
        <v>4.3966591499999996</v>
      </c>
      <c r="P28" s="16">
        <f t="shared" si="10"/>
        <v>6.5840636300000019</v>
      </c>
      <c r="Q28" s="16">
        <f t="shared" si="10"/>
        <v>5.5917662299999975</v>
      </c>
      <c r="R28" s="16">
        <f t="shared" si="10"/>
        <v>6.0890224400000008</v>
      </c>
      <c r="S28" s="16">
        <f t="shared" si="10"/>
        <v>7.3301235199999972</v>
      </c>
      <c r="T28" s="16">
        <f t="shared" si="10"/>
        <v>8.3227355599999999</v>
      </c>
    </row>
    <row r="29" spans="1:20" ht="17" x14ac:dyDescent="0.2">
      <c r="A29" s="58"/>
      <c r="B29" s="12" t="s">
        <v>22</v>
      </c>
      <c r="C29" s="12">
        <v>2830591505</v>
      </c>
      <c r="D29" s="12" t="s">
        <v>22</v>
      </c>
      <c r="E29" s="3">
        <v>84335100</v>
      </c>
      <c r="F29" s="3" t="s">
        <v>91</v>
      </c>
      <c r="G29" s="26" t="s">
        <v>63</v>
      </c>
      <c r="H29" s="15"/>
      <c r="I29" s="15"/>
      <c r="J29" s="15"/>
      <c r="K29" s="15"/>
      <c r="L29" s="15"/>
      <c r="M29" s="15">
        <v>2.3107423099999997</v>
      </c>
      <c r="N29" s="15">
        <v>4.4853791299999983</v>
      </c>
      <c r="O29" s="15">
        <v>1.8849168400000003</v>
      </c>
      <c r="P29" s="15">
        <v>4.2149011200000013</v>
      </c>
      <c r="Q29" s="15">
        <v>2.9884742899999983</v>
      </c>
      <c r="R29" s="15">
        <v>3.05635542</v>
      </c>
      <c r="S29" s="15">
        <v>3.8408802499999988</v>
      </c>
      <c r="T29" s="15">
        <v>5.2228910299999995</v>
      </c>
    </row>
    <row r="30" spans="1:20" ht="17" x14ac:dyDescent="0.2">
      <c r="A30" s="58"/>
      <c r="B30" s="12" t="s">
        <v>23</v>
      </c>
      <c r="C30" s="12">
        <v>2830593005</v>
      </c>
      <c r="D30" s="12" t="s">
        <v>23</v>
      </c>
      <c r="E30" s="3">
        <v>84335200</v>
      </c>
      <c r="F30" s="3" t="s">
        <v>91</v>
      </c>
      <c r="G30" s="26" t="s">
        <v>63</v>
      </c>
      <c r="H30" s="15"/>
      <c r="I30" s="15"/>
      <c r="J30" s="15"/>
      <c r="K30" s="15"/>
      <c r="L30" s="15"/>
      <c r="M30" s="15">
        <v>1.5613278499999994</v>
      </c>
      <c r="N30" s="15">
        <v>1.7649569299999992</v>
      </c>
      <c r="O30" s="15">
        <v>2.5117423099999998</v>
      </c>
      <c r="P30" s="15">
        <v>2.3691625100000007</v>
      </c>
      <c r="Q30" s="15">
        <v>2.6032919399999992</v>
      </c>
      <c r="R30" s="15">
        <v>3.0326670200000003</v>
      </c>
      <c r="S30" s="15">
        <v>3.4892432699999989</v>
      </c>
      <c r="T30" s="15">
        <v>3.0998445300000004</v>
      </c>
    </row>
    <row r="31" spans="1:20" ht="17" x14ac:dyDescent="0.2">
      <c r="A31" s="58"/>
      <c r="B31" s="11" t="s">
        <v>24</v>
      </c>
      <c r="C31" s="11"/>
      <c r="D31" s="11" t="s">
        <v>24</v>
      </c>
      <c r="E31" s="6"/>
      <c r="F31" s="43"/>
      <c r="G31" s="25"/>
      <c r="H31" s="16"/>
      <c r="I31" s="16"/>
      <c r="J31" s="16"/>
      <c r="K31" s="16"/>
      <c r="L31" s="16"/>
      <c r="M31" s="16">
        <f t="shared" ref="M31:T31" si="11">+M32+M33+M34</f>
        <v>4.6354174699999993</v>
      </c>
      <c r="N31" s="16">
        <f t="shared" si="11"/>
        <v>3.8534519400000002</v>
      </c>
      <c r="O31" s="16">
        <f t="shared" si="11"/>
        <v>5.3708858399999997</v>
      </c>
      <c r="P31" s="16">
        <f t="shared" si="11"/>
        <v>3.6367901900000001</v>
      </c>
      <c r="Q31" s="16">
        <f t="shared" si="11"/>
        <v>3.4899470899999994</v>
      </c>
      <c r="R31" s="16">
        <f t="shared" si="11"/>
        <v>4.9666176899999996</v>
      </c>
      <c r="S31" s="16">
        <f t="shared" si="11"/>
        <v>3.8826718800000002</v>
      </c>
      <c r="T31" s="16">
        <f t="shared" si="11"/>
        <v>3.2995003499999997</v>
      </c>
    </row>
    <row r="32" spans="1:20" ht="17" x14ac:dyDescent="0.2">
      <c r="A32" s="58"/>
      <c r="B32" s="12" t="s">
        <v>25</v>
      </c>
      <c r="C32" s="12">
        <v>2830542002</v>
      </c>
      <c r="D32" s="12" t="s">
        <v>25</v>
      </c>
      <c r="E32" s="3">
        <v>84335310</v>
      </c>
      <c r="F32" s="3" t="s">
        <v>91</v>
      </c>
      <c r="G32" s="26" t="s">
        <v>63</v>
      </c>
      <c r="H32" s="15"/>
      <c r="I32" s="15"/>
      <c r="J32" s="15"/>
      <c r="K32" s="15"/>
      <c r="L32" s="15"/>
      <c r="M32" s="15">
        <v>0.49580351</v>
      </c>
      <c r="N32" s="15">
        <v>0.29544473000000004</v>
      </c>
      <c r="O32" s="15">
        <v>0.25887817000000002</v>
      </c>
      <c r="P32" s="15">
        <v>0.19563636999999998</v>
      </c>
      <c r="Q32" s="15">
        <v>0.15741199</v>
      </c>
      <c r="R32" s="15">
        <v>0.21850544999999996</v>
      </c>
      <c r="S32" s="15">
        <v>0.12749802999999998</v>
      </c>
      <c r="T32" s="15">
        <v>0.340364</v>
      </c>
    </row>
    <row r="33" spans="1:20" ht="17" x14ac:dyDescent="0.2">
      <c r="A33" s="58"/>
      <c r="B33" s="12" t="s">
        <v>26</v>
      </c>
      <c r="C33" s="12">
        <v>2830545005</v>
      </c>
      <c r="D33" s="12" t="s">
        <v>26</v>
      </c>
      <c r="E33" s="3">
        <v>84335330</v>
      </c>
      <c r="F33" s="3" t="s">
        <v>91</v>
      </c>
      <c r="G33" s="26" t="s">
        <v>63</v>
      </c>
      <c r="H33" s="15"/>
      <c r="I33" s="15"/>
      <c r="J33" s="15"/>
      <c r="K33" s="15"/>
      <c r="L33" s="15"/>
      <c r="M33" s="15">
        <v>2.8228373399999995</v>
      </c>
      <c r="N33" s="15">
        <v>1.96218497</v>
      </c>
      <c r="O33" s="15">
        <v>2.2539706800000001</v>
      </c>
      <c r="P33" s="15">
        <v>1.6643190899999998</v>
      </c>
      <c r="Q33" s="15">
        <v>1.5494937499999999</v>
      </c>
      <c r="R33" s="15">
        <v>1.3203139000000002</v>
      </c>
      <c r="S33" s="15">
        <v>0.88104125</v>
      </c>
      <c r="T33" s="15">
        <v>8.4329810000000005E-2</v>
      </c>
    </row>
    <row r="34" spans="1:20" ht="17" x14ac:dyDescent="0.2">
      <c r="A34" s="58"/>
      <c r="B34" s="12" t="s">
        <v>27</v>
      </c>
      <c r="C34" s="12">
        <v>2830548009</v>
      </c>
      <c r="D34" s="12" t="s">
        <v>27</v>
      </c>
      <c r="E34" s="3">
        <v>84335390</v>
      </c>
      <c r="F34" s="3" t="s">
        <v>91</v>
      </c>
      <c r="G34" s="26" t="s">
        <v>63</v>
      </c>
      <c r="H34" s="15"/>
      <c r="I34" s="15"/>
      <c r="J34" s="15"/>
      <c r="K34" s="15"/>
      <c r="L34" s="15"/>
      <c r="M34" s="15">
        <v>1.31677662</v>
      </c>
      <c r="N34" s="15">
        <v>1.5958222400000002</v>
      </c>
      <c r="O34" s="15">
        <v>2.8580369899999996</v>
      </c>
      <c r="P34" s="15">
        <v>1.7768347300000003</v>
      </c>
      <c r="Q34" s="15">
        <v>1.7830413499999997</v>
      </c>
      <c r="R34" s="15">
        <v>3.4277983399999994</v>
      </c>
      <c r="S34" s="15">
        <v>2.8741326000000003</v>
      </c>
      <c r="T34" s="15">
        <v>2.8748065399999998</v>
      </c>
    </row>
    <row r="35" spans="1:20" ht="17" x14ac:dyDescent="0.2">
      <c r="A35" s="58"/>
      <c r="B35" s="11" t="s">
        <v>28</v>
      </c>
      <c r="C35" s="11"/>
      <c r="D35" s="11" t="s">
        <v>28</v>
      </c>
      <c r="E35" s="6"/>
      <c r="F35" s="43"/>
      <c r="G35" s="25"/>
      <c r="H35" s="16"/>
      <c r="I35" s="16"/>
      <c r="J35" s="16"/>
      <c r="K35" s="16"/>
      <c r="L35" s="16"/>
      <c r="M35" s="16">
        <f t="shared" ref="M35:S35" si="12">+M36+M39</f>
        <v>10.591124719999996</v>
      </c>
      <c r="N35" s="16">
        <f t="shared" si="12"/>
        <v>13.737591090000002</v>
      </c>
      <c r="O35" s="16">
        <f t="shared" si="12"/>
        <v>16.602330119999998</v>
      </c>
      <c r="P35" s="16">
        <f t="shared" si="12"/>
        <v>15.947742910000001</v>
      </c>
      <c r="Q35" s="16">
        <f t="shared" si="12"/>
        <v>18.890371970000004</v>
      </c>
      <c r="R35" s="16">
        <f t="shared" si="12"/>
        <v>23.500229100000002</v>
      </c>
      <c r="S35" s="16">
        <f t="shared" si="12"/>
        <v>26.439691459999995</v>
      </c>
      <c r="T35" s="16">
        <f t="shared" ref="T35" si="13">+T36+T39</f>
        <v>24.40445064</v>
      </c>
    </row>
    <row r="36" spans="1:20" ht="17" x14ac:dyDescent="0.2">
      <c r="A36" s="58"/>
      <c r="B36" s="10" t="s">
        <v>29</v>
      </c>
      <c r="C36" s="10"/>
      <c r="D36" s="10" t="s">
        <v>29</v>
      </c>
      <c r="E36" s="5"/>
      <c r="F36" s="5"/>
      <c r="G36" s="28"/>
      <c r="H36" s="14"/>
      <c r="I36" s="14"/>
      <c r="J36" s="14"/>
      <c r="K36" s="14"/>
      <c r="L36" s="14"/>
      <c r="M36" s="14">
        <f t="shared" ref="M36:S36" si="14">+M37+M38</f>
        <v>3.2198208799999999</v>
      </c>
      <c r="N36" s="14">
        <f t="shared" si="14"/>
        <v>5.2002201600000006</v>
      </c>
      <c r="O36" s="14">
        <f t="shared" si="14"/>
        <v>5.6637528999999995</v>
      </c>
      <c r="P36" s="14">
        <f t="shared" si="14"/>
        <v>7.2287718600000002</v>
      </c>
      <c r="Q36" s="14">
        <f t="shared" si="14"/>
        <v>9.8922805800000013</v>
      </c>
      <c r="R36" s="14">
        <f t="shared" si="14"/>
        <v>11.376361709999998</v>
      </c>
      <c r="S36" s="14">
        <f t="shared" si="14"/>
        <v>12.576707719999998</v>
      </c>
      <c r="T36" s="14">
        <f t="shared" ref="T36" si="15">+T37+T38</f>
        <v>11.350842030000003</v>
      </c>
    </row>
    <row r="37" spans="1:20" ht="17" x14ac:dyDescent="0.2">
      <c r="A37" s="58"/>
      <c r="B37" s="12" t="s">
        <v>30</v>
      </c>
      <c r="C37" s="12">
        <v>2830594509</v>
      </c>
      <c r="D37" s="12" t="s">
        <v>30</v>
      </c>
      <c r="E37" s="3">
        <v>84335919</v>
      </c>
      <c r="F37" s="3" t="s">
        <v>91</v>
      </c>
      <c r="G37" s="26" t="s">
        <v>63</v>
      </c>
      <c r="H37" s="15"/>
      <c r="I37" s="15"/>
      <c r="J37" s="15"/>
      <c r="K37" s="15"/>
      <c r="L37" s="15"/>
      <c r="M37" s="15">
        <v>1.4199712199999999</v>
      </c>
      <c r="N37" s="15">
        <v>3.2503122600000007</v>
      </c>
      <c r="O37" s="15">
        <v>3.8493366899999995</v>
      </c>
      <c r="P37" s="15">
        <v>4.8528101600000006</v>
      </c>
      <c r="Q37" s="15">
        <v>6.0506084600000003</v>
      </c>
      <c r="R37" s="15">
        <v>7.1004528299999992</v>
      </c>
      <c r="S37" s="15">
        <v>6.3693728999999992</v>
      </c>
      <c r="T37" s="15">
        <v>4.0148561699999998</v>
      </c>
    </row>
    <row r="38" spans="1:20" ht="17" x14ac:dyDescent="0.2">
      <c r="A38" s="58"/>
      <c r="B38" s="12" t="s">
        <v>31</v>
      </c>
      <c r="C38" s="12">
        <v>2830596008</v>
      </c>
      <c r="D38" s="12" t="s">
        <v>31</v>
      </c>
      <c r="E38" s="3">
        <v>84335911</v>
      </c>
      <c r="F38" s="3" t="s">
        <v>91</v>
      </c>
      <c r="G38" s="26" t="s">
        <v>63</v>
      </c>
      <c r="H38" s="15"/>
      <c r="I38" s="15"/>
      <c r="J38" s="15"/>
      <c r="K38" s="15"/>
      <c r="L38" s="15"/>
      <c r="M38" s="15">
        <v>1.79984966</v>
      </c>
      <c r="N38" s="15">
        <v>1.9499078999999999</v>
      </c>
      <c r="O38" s="15">
        <v>1.8144162100000001</v>
      </c>
      <c r="P38" s="15">
        <v>2.3759617</v>
      </c>
      <c r="Q38" s="15">
        <v>3.8416721200000006</v>
      </c>
      <c r="R38" s="15">
        <v>4.2759088799999994</v>
      </c>
      <c r="S38" s="15">
        <v>6.2073348199999998</v>
      </c>
      <c r="T38" s="15">
        <v>7.3359858600000036</v>
      </c>
    </row>
    <row r="39" spans="1:20" ht="51" x14ac:dyDescent="0.2">
      <c r="A39" s="58"/>
      <c r="B39" s="12" t="s">
        <v>32</v>
      </c>
      <c r="C39" s="12">
        <v>2830597006</v>
      </c>
      <c r="D39" s="12" t="s">
        <v>32</v>
      </c>
      <c r="E39" s="3">
        <v>84335985</v>
      </c>
      <c r="F39" s="3" t="s">
        <v>91</v>
      </c>
      <c r="G39" s="26" t="s">
        <v>63</v>
      </c>
      <c r="H39" s="15"/>
      <c r="I39" s="15"/>
      <c r="J39" s="15"/>
      <c r="K39" s="15"/>
      <c r="L39" s="15"/>
      <c r="M39" s="15">
        <v>7.3713038399999968</v>
      </c>
      <c r="N39" s="15">
        <v>8.5373709300000016</v>
      </c>
      <c r="O39" s="15">
        <v>10.938577219999999</v>
      </c>
      <c r="P39" s="15">
        <v>8.7189710500000004</v>
      </c>
      <c r="Q39" s="15">
        <v>8.9980913900000008</v>
      </c>
      <c r="R39" s="15">
        <v>12.123867390000004</v>
      </c>
      <c r="S39" s="15">
        <v>13.862983739999997</v>
      </c>
      <c r="T39" s="15">
        <v>13.05360861</v>
      </c>
    </row>
    <row r="40" spans="1:20" ht="34" x14ac:dyDescent="0.2">
      <c r="A40" s="58"/>
      <c r="B40" s="18" t="s">
        <v>33</v>
      </c>
      <c r="C40" s="18"/>
      <c r="D40" s="18" t="s">
        <v>33</v>
      </c>
      <c r="E40" s="21"/>
      <c r="F40" s="19"/>
      <c r="G40" s="24"/>
      <c r="H40" s="20"/>
      <c r="I40" s="20"/>
      <c r="J40" s="20"/>
      <c r="K40" s="20"/>
      <c r="L40" s="20"/>
      <c r="M40" s="20">
        <f t="shared" ref="M40:T40" si="16">+M41+M42+M44+M45</f>
        <v>0</v>
      </c>
      <c r="N40" s="20">
        <f t="shared" si="16"/>
        <v>120.23667741000011</v>
      </c>
      <c r="O40" s="20">
        <f t="shared" si="16"/>
        <v>132.80166104999995</v>
      </c>
      <c r="P40" s="20">
        <f t="shared" si="16"/>
        <v>125.56670729999998</v>
      </c>
      <c r="Q40" s="20">
        <f t="shared" si="16"/>
        <v>131.50993245999999</v>
      </c>
      <c r="R40" s="20">
        <f t="shared" si="16"/>
        <v>149.49029321999996</v>
      </c>
      <c r="S40" s="20">
        <f t="shared" si="16"/>
        <v>155.31918996000002</v>
      </c>
      <c r="T40" s="20">
        <f t="shared" si="16"/>
        <v>160.57642422000006</v>
      </c>
    </row>
    <row r="41" spans="1:20" ht="17" x14ac:dyDescent="0.2">
      <c r="A41" s="58"/>
      <c r="B41" s="12" t="s">
        <v>34</v>
      </c>
      <c r="C41" s="12">
        <v>2830601001</v>
      </c>
      <c r="D41" s="12" t="s">
        <v>34</v>
      </c>
      <c r="E41" s="3">
        <v>84248210</v>
      </c>
      <c r="F41" s="3" t="s">
        <v>93</v>
      </c>
      <c r="H41" s="15"/>
      <c r="I41" s="15"/>
      <c r="J41" s="15"/>
      <c r="K41" s="15"/>
      <c r="L41" s="15"/>
      <c r="N41" s="15">
        <v>90.476405740000104</v>
      </c>
      <c r="O41" s="15">
        <v>102.68094163999996</v>
      </c>
      <c r="P41" s="15">
        <v>93.353598380000008</v>
      </c>
      <c r="Q41" s="15">
        <v>93.11536529</v>
      </c>
      <c r="R41" s="15">
        <v>109.60243166999994</v>
      </c>
      <c r="S41" s="15">
        <v>114.13580438000002</v>
      </c>
      <c r="T41" s="15">
        <v>115.01395159000006</v>
      </c>
    </row>
    <row r="42" spans="1:20" ht="17" x14ac:dyDescent="0.2">
      <c r="A42" s="58"/>
      <c r="B42" s="12" t="s">
        <v>35</v>
      </c>
      <c r="C42" s="12">
        <v>2830603007</v>
      </c>
      <c r="D42" s="12" t="s">
        <v>35</v>
      </c>
      <c r="E42" s="3">
        <v>84244100</v>
      </c>
      <c r="F42" s="3" t="s">
        <v>94</v>
      </c>
      <c r="H42" s="15"/>
      <c r="I42" s="15"/>
      <c r="J42" s="15"/>
      <c r="K42" s="15"/>
      <c r="L42" s="15"/>
      <c r="N42" s="15">
        <v>19.302757269999997</v>
      </c>
      <c r="O42" s="15">
        <v>18.128121969999999</v>
      </c>
      <c r="P42" s="15">
        <v>18.424816599999975</v>
      </c>
      <c r="Q42" s="15">
        <v>24.857283509999984</v>
      </c>
      <c r="R42" s="15">
        <v>24.766199230000002</v>
      </c>
      <c r="S42" s="15">
        <v>24.555692389999983</v>
      </c>
      <c r="T42" s="15">
        <v>28.927872070000014</v>
      </c>
    </row>
    <row r="43" spans="1:20" ht="17" x14ac:dyDescent="0.2">
      <c r="A43" s="58"/>
      <c r="B43" s="12"/>
      <c r="C43" s="12"/>
      <c r="D43" s="49" t="s">
        <v>118</v>
      </c>
      <c r="E43" s="53"/>
      <c r="F43" s="53"/>
      <c r="G43" s="54"/>
      <c r="H43" s="55"/>
      <c r="I43" s="55"/>
      <c r="J43" s="55"/>
      <c r="K43" s="55"/>
      <c r="L43" s="55"/>
      <c r="M43" s="55"/>
      <c r="N43" s="52">
        <f>+N44+N45</f>
        <v>10.457514399999997</v>
      </c>
      <c r="O43" s="52">
        <f t="shared" ref="O43:T43" si="17">+O44+O45</f>
        <v>11.992597440000004</v>
      </c>
      <c r="P43" s="52">
        <f t="shared" si="17"/>
        <v>13.788292319999996</v>
      </c>
      <c r="Q43" s="52">
        <f t="shared" si="17"/>
        <v>13.537283660000003</v>
      </c>
      <c r="R43" s="52">
        <f t="shared" si="17"/>
        <v>15.121662320000002</v>
      </c>
      <c r="S43" s="52">
        <f t="shared" si="17"/>
        <v>16.627693189999995</v>
      </c>
      <c r="T43" s="52">
        <f t="shared" si="17"/>
        <v>16.634600560000003</v>
      </c>
    </row>
    <row r="44" spans="1:20" ht="34" x14ac:dyDescent="0.2">
      <c r="A44" s="58"/>
      <c r="B44" s="48" t="s">
        <v>36</v>
      </c>
      <c r="C44" s="12">
        <v>2830605002</v>
      </c>
      <c r="D44" s="12" t="s">
        <v>36</v>
      </c>
      <c r="E44" s="3">
        <v>84244910</v>
      </c>
      <c r="F44" s="3" t="s">
        <v>94</v>
      </c>
      <c r="G44" s="22" t="s">
        <v>63</v>
      </c>
      <c r="H44" s="17"/>
      <c r="I44" s="17"/>
      <c r="J44" s="17"/>
      <c r="K44" s="17"/>
      <c r="L44" s="17"/>
      <c r="M44" s="17"/>
      <c r="N44" s="15">
        <v>7.3151586199999983</v>
      </c>
      <c r="O44" s="15">
        <v>8.4233763000000046</v>
      </c>
      <c r="P44" s="15">
        <v>9.2018688499999968</v>
      </c>
      <c r="Q44" s="15">
        <v>9.1185262900000019</v>
      </c>
      <c r="R44" s="15">
        <v>9.2847194799999997</v>
      </c>
      <c r="S44" s="15">
        <v>9.6654639499999995</v>
      </c>
      <c r="T44" s="15">
        <v>9.2545866099999969</v>
      </c>
    </row>
    <row r="45" spans="1:20" ht="17" x14ac:dyDescent="0.2">
      <c r="A45" s="58"/>
      <c r="B45" s="12" t="s">
        <v>37</v>
      </c>
      <c r="C45" s="12">
        <v>2830609004</v>
      </c>
      <c r="D45" s="12" t="s">
        <v>37</v>
      </c>
      <c r="E45" s="3">
        <v>84244990</v>
      </c>
      <c r="F45" s="3" t="s">
        <v>94</v>
      </c>
      <c r="G45" s="26" t="s">
        <v>63</v>
      </c>
      <c r="H45" s="15"/>
      <c r="I45" s="15"/>
      <c r="J45" s="15"/>
      <c r="K45" s="15"/>
      <c r="L45" s="15"/>
      <c r="N45" s="15">
        <v>3.142355779999999</v>
      </c>
      <c r="O45" s="15">
        <v>3.5692211400000002</v>
      </c>
      <c r="P45" s="15">
        <v>4.5864234699999988</v>
      </c>
      <c r="Q45" s="15">
        <v>4.4187573700000007</v>
      </c>
      <c r="R45" s="15">
        <v>5.8369428400000034</v>
      </c>
      <c r="S45" s="15">
        <v>6.9622292399999974</v>
      </c>
      <c r="T45" s="15">
        <v>7.3800139500000039</v>
      </c>
    </row>
    <row r="46" spans="1:20" ht="16" x14ac:dyDescent="0.2">
      <c r="A46" s="58"/>
      <c r="B46" s="12"/>
      <c r="C46" s="12"/>
      <c r="D46" s="57" t="s">
        <v>119</v>
      </c>
      <c r="E46" s="3">
        <v>84248290</v>
      </c>
      <c r="H46" s="15"/>
      <c r="I46" s="15"/>
      <c r="J46" s="15"/>
      <c r="K46" s="15"/>
      <c r="L46" s="15"/>
      <c r="N46" s="15">
        <v>14.845374960000001</v>
      </c>
      <c r="O46" s="15">
        <v>15.923818340000002</v>
      </c>
      <c r="P46" s="15">
        <v>13.155267769999989</v>
      </c>
      <c r="Q46" s="15">
        <v>28.36122267999999</v>
      </c>
      <c r="R46" s="15">
        <v>31.816327559999998</v>
      </c>
      <c r="S46" s="15">
        <v>29.480951480000009</v>
      </c>
      <c r="T46" s="15">
        <v>19.933642330000005</v>
      </c>
    </row>
    <row r="47" spans="1:20" ht="34" x14ac:dyDescent="0.2">
      <c r="A47" s="58"/>
      <c r="B47" s="18" t="s">
        <v>38</v>
      </c>
      <c r="C47" s="18">
        <v>2830704001</v>
      </c>
      <c r="D47" s="18" t="s">
        <v>38</v>
      </c>
      <c r="E47" s="21">
        <v>87162000</v>
      </c>
      <c r="F47" s="19" t="s">
        <v>95</v>
      </c>
      <c r="G47" s="24" t="s">
        <v>63</v>
      </c>
      <c r="H47" s="20"/>
      <c r="I47" s="20"/>
      <c r="J47" s="20"/>
      <c r="K47" s="20"/>
      <c r="L47" s="20"/>
      <c r="M47" s="20">
        <v>6.5169025899999964</v>
      </c>
      <c r="N47" s="20">
        <v>6.4271458300000033</v>
      </c>
      <c r="O47" s="20">
        <v>6.6810446099999989</v>
      </c>
      <c r="P47" s="20">
        <v>5.3903778600000036</v>
      </c>
      <c r="Q47" s="20">
        <v>3.7133732999999998</v>
      </c>
      <c r="R47" s="20">
        <v>4.8626889000000002</v>
      </c>
      <c r="S47" s="20">
        <v>4.9557228400000009</v>
      </c>
      <c r="T47" s="20">
        <v>5.5319804399999999</v>
      </c>
    </row>
    <row r="48" spans="1:20" ht="34" x14ac:dyDescent="0.2">
      <c r="A48" s="58"/>
      <c r="B48" s="18" t="s">
        <v>39</v>
      </c>
      <c r="C48" s="18">
        <v>2830810004</v>
      </c>
      <c r="D48" s="18" t="s">
        <v>39</v>
      </c>
      <c r="E48" s="21">
        <v>84336000</v>
      </c>
      <c r="F48" s="44" t="s">
        <v>96</v>
      </c>
      <c r="G48" s="24"/>
      <c r="H48" s="20"/>
      <c r="I48" s="20"/>
      <c r="J48" s="20"/>
      <c r="K48" s="20"/>
      <c r="L48" s="20"/>
      <c r="M48" s="20">
        <v>39.824051209999993</v>
      </c>
      <c r="N48" s="20">
        <v>43.690391860000034</v>
      </c>
      <c r="O48" s="20">
        <v>68.150551929999949</v>
      </c>
      <c r="P48" s="20">
        <v>65.612069239999997</v>
      </c>
      <c r="Q48" s="20">
        <v>63.105031109999992</v>
      </c>
      <c r="R48" s="20">
        <v>72.602863229999983</v>
      </c>
      <c r="S48" s="20">
        <v>66.399172589999964</v>
      </c>
      <c r="T48" s="20">
        <v>67.861637060000007</v>
      </c>
    </row>
    <row r="49" spans="1:20" ht="17" x14ac:dyDescent="0.2">
      <c r="A49" s="58"/>
      <c r="B49" s="18" t="s">
        <v>40</v>
      </c>
      <c r="C49" s="18">
        <v>2830820003</v>
      </c>
      <c r="D49" s="18" t="s">
        <v>40</v>
      </c>
      <c r="E49" s="21">
        <v>84341000</v>
      </c>
      <c r="F49" s="19" t="s">
        <v>97</v>
      </c>
      <c r="G49" s="24"/>
      <c r="H49" s="20"/>
      <c r="I49" s="20"/>
      <c r="J49" s="20"/>
      <c r="K49" s="20"/>
      <c r="L49" s="20"/>
      <c r="M49" s="20">
        <v>1.0037864300000003</v>
      </c>
      <c r="N49" s="20">
        <v>1.4342165</v>
      </c>
      <c r="O49" s="20">
        <v>1.4510413200000001</v>
      </c>
      <c r="P49" s="20">
        <v>0.68611834000000005</v>
      </c>
      <c r="Q49" s="20">
        <v>0.40712111000000001</v>
      </c>
      <c r="R49" s="20">
        <v>0.10338260999999999</v>
      </c>
      <c r="S49" s="20">
        <v>5.4093219999999997E-2</v>
      </c>
      <c r="T49" s="20">
        <v>0.29103323999999997</v>
      </c>
    </row>
    <row r="50" spans="1:20" ht="34" x14ac:dyDescent="0.2">
      <c r="A50" s="58"/>
      <c r="B50" s="18" t="s">
        <v>41</v>
      </c>
      <c r="C50" s="18">
        <v>2830830002</v>
      </c>
      <c r="D50" s="18" t="s">
        <v>41</v>
      </c>
      <c r="E50" s="21">
        <v>84361000</v>
      </c>
      <c r="F50" s="19" t="s">
        <v>97</v>
      </c>
      <c r="G50" s="24"/>
      <c r="H50" s="20"/>
      <c r="I50" s="20"/>
      <c r="J50" s="20"/>
      <c r="K50" s="20"/>
      <c r="L50" s="20"/>
      <c r="M50" s="20">
        <v>40.661523800000019</v>
      </c>
      <c r="N50" s="20">
        <v>30.358676299999999</v>
      </c>
      <c r="O50" s="20">
        <v>45.87436935000003</v>
      </c>
      <c r="P50" s="20">
        <v>47.477784330000027</v>
      </c>
      <c r="Q50" s="20">
        <v>25.966298070000004</v>
      </c>
      <c r="R50" s="20">
        <v>32.152362790000019</v>
      </c>
      <c r="S50" s="20">
        <v>33.32506175000001</v>
      </c>
      <c r="T50" s="20">
        <v>54.588985779999959</v>
      </c>
    </row>
    <row r="51" spans="1:20" ht="17" x14ac:dyDescent="0.2">
      <c r="A51" s="58"/>
      <c r="B51" s="18" t="s">
        <v>42</v>
      </c>
      <c r="C51" s="18"/>
      <c r="D51" s="18" t="s">
        <v>42</v>
      </c>
      <c r="E51" s="21"/>
      <c r="F51" s="19"/>
      <c r="G51" s="24"/>
      <c r="H51" s="20"/>
      <c r="I51" s="20"/>
      <c r="J51" s="20"/>
      <c r="K51" s="20"/>
      <c r="L51" s="20"/>
      <c r="M51" s="20">
        <f t="shared" ref="M51:T51" si="18">+M52+M53</f>
        <v>28.933413989999984</v>
      </c>
      <c r="N51" s="20">
        <f t="shared" si="18"/>
        <v>24.795446020000018</v>
      </c>
      <c r="O51" s="20">
        <f t="shared" si="18"/>
        <v>38.83168593000002</v>
      </c>
      <c r="P51" s="20">
        <f t="shared" si="18"/>
        <v>25.349023649999999</v>
      </c>
      <c r="Q51" s="20">
        <f t="shared" si="18"/>
        <v>44.27895991999997</v>
      </c>
      <c r="R51" s="20">
        <f t="shared" si="18"/>
        <v>41.485397230000011</v>
      </c>
      <c r="S51" s="20">
        <f t="shared" si="18"/>
        <v>35.216294549999994</v>
      </c>
      <c r="T51" s="20">
        <f t="shared" si="18"/>
        <v>42.837820770000057</v>
      </c>
    </row>
    <row r="52" spans="1:20" ht="17" x14ac:dyDescent="0.2">
      <c r="A52" s="58"/>
      <c r="B52" s="12" t="s">
        <v>43</v>
      </c>
      <c r="C52" s="12">
        <v>2830840001</v>
      </c>
      <c r="D52" s="12" t="s">
        <v>43</v>
      </c>
      <c r="E52" s="3">
        <v>84362100</v>
      </c>
      <c r="F52" s="3" t="s">
        <v>97</v>
      </c>
      <c r="H52" s="17"/>
      <c r="I52" s="17"/>
      <c r="J52" s="17"/>
      <c r="K52" s="17"/>
      <c r="L52" s="17"/>
      <c r="M52" s="17">
        <v>4.0058881099999999</v>
      </c>
      <c r="N52" s="17">
        <v>4.8742992300000028</v>
      </c>
      <c r="O52" s="17">
        <v>5.3532629099999989</v>
      </c>
      <c r="P52" s="17">
        <v>7.6493899799999978</v>
      </c>
      <c r="Q52" s="17">
        <v>6.0140822400000031</v>
      </c>
      <c r="R52" s="17">
        <v>9.9839814699999945</v>
      </c>
      <c r="S52" s="17">
        <v>10.557055480000004</v>
      </c>
      <c r="T52" s="15">
        <v>4.0119175900000004</v>
      </c>
    </row>
    <row r="53" spans="1:20" ht="17" x14ac:dyDescent="0.2">
      <c r="A53" s="58"/>
      <c r="B53" s="12" t="s">
        <v>23</v>
      </c>
      <c r="C53" s="12">
        <v>2830850000</v>
      </c>
      <c r="D53" s="12" t="s">
        <v>23</v>
      </c>
      <c r="E53" s="3">
        <v>84362900</v>
      </c>
      <c r="F53" s="3" t="s">
        <v>97</v>
      </c>
      <c r="H53" s="17"/>
      <c r="I53" s="17"/>
      <c r="J53" s="17"/>
      <c r="K53" s="17"/>
      <c r="L53" s="17"/>
      <c r="M53" s="17">
        <v>24.927525879999983</v>
      </c>
      <c r="N53" s="17">
        <v>19.921146790000016</v>
      </c>
      <c r="O53" s="17">
        <v>33.478423020000022</v>
      </c>
      <c r="P53" s="17">
        <v>17.699633670000001</v>
      </c>
      <c r="Q53" s="17">
        <v>38.264877679999969</v>
      </c>
      <c r="R53" s="17">
        <v>31.501415760000015</v>
      </c>
      <c r="S53" s="17">
        <v>24.659239069999991</v>
      </c>
      <c r="T53" s="15">
        <v>38.825903180000054</v>
      </c>
    </row>
    <row r="54" spans="1:20" ht="51" x14ac:dyDescent="0.2">
      <c r="A54" s="58"/>
      <c r="B54" s="18" t="s">
        <v>44</v>
      </c>
      <c r="C54" s="18"/>
      <c r="D54" s="18" t="s">
        <v>44</v>
      </c>
      <c r="E54" s="21"/>
      <c r="F54" s="19"/>
      <c r="G54" s="24"/>
      <c r="H54" s="20"/>
      <c r="I54" s="20"/>
      <c r="J54" s="20"/>
      <c r="K54" s="20"/>
      <c r="L54" s="20"/>
      <c r="M54" s="20">
        <f t="shared" ref="M54:T54" si="19">+M55+M56</f>
        <v>10.097565360000001</v>
      </c>
      <c r="N54" s="20">
        <f t="shared" si="19"/>
        <v>36.214400699999985</v>
      </c>
      <c r="O54" s="20">
        <f t="shared" si="19"/>
        <v>41.548652070000074</v>
      </c>
      <c r="P54" s="20">
        <f t="shared" si="19"/>
        <v>49.478429859999991</v>
      </c>
      <c r="Q54" s="20">
        <f t="shared" si="19"/>
        <v>37.741368540000025</v>
      </c>
      <c r="R54" s="20">
        <f t="shared" si="19"/>
        <v>37.957137140000015</v>
      </c>
      <c r="S54" s="20">
        <f t="shared" si="19"/>
        <v>38.511106219999988</v>
      </c>
      <c r="T54" s="20">
        <f t="shared" si="19"/>
        <v>43.258586840000021</v>
      </c>
    </row>
    <row r="55" spans="1:20" ht="17" x14ac:dyDescent="0.2">
      <c r="A55" s="58"/>
      <c r="B55" s="12" t="s">
        <v>45</v>
      </c>
      <c r="C55" s="12">
        <v>2830863003</v>
      </c>
      <c r="D55" s="12" t="s">
        <v>45</v>
      </c>
      <c r="E55" s="3">
        <v>84368010</v>
      </c>
      <c r="F55" s="3" t="s">
        <v>98</v>
      </c>
      <c r="G55" s="26" t="s">
        <v>63</v>
      </c>
      <c r="H55" s="17"/>
      <c r="I55" s="17"/>
      <c r="J55" s="17"/>
      <c r="K55" s="17"/>
      <c r="L55" s="17"/>
      <c r="M55" s="17">
        <v>2.4975653600000003</v>
      </c>
      <c r="N55" s="17">
        <v>5.156888900000002</v>
      </c>
      <c r="O55" s="17">
        <v>5.4697762600000024</v>
      </c>
      <c r="P55" s="17">
        <v>5.7526221500000005</v>
      </c>
      <c r="Q55" s="17">
        <v>5.9184854399999995</v>
      </c>
      <c r="R55" s="17">
        <v>7.6042218900000025</v>
      </c>
      <c r="S55" s="17">
        <v>7.502247559999998</v>
      </c>
      <c r="T55" s="15">
        <v>7.2425098099999996</v>
      </c>
    </row>
    <row r="56" spans="1:20" ht="34" x14ac:dyDescent="0.2">
      <c r="A56" s="58"/>
      <c r="B56" s="12" t="s">
        <v>46</v>
      </c>
      <c r="C56" s="12">
        <v>2830866006</v>
      </c>
      <c r="D56" s="12" t="s">
        <v>46</v>
      </c>
      <c r="E56" s="3">
        <v>84368090</v>
      </c>
      <c r="F56" s="3" t="s">
        <v>97</v>
      </c>
      <c r="H56" s="17"/>
      <c r="I56" s="17"/>
      <c r="J56" s="17"/>
      <c r="K56" s="17"/>
      <c r="L56" s="17"/>
      <c r="M56" s="17">
        <v>7.6</v>
      </c>
      <c r="N56" s="17">
        <v>31.057511799999979</v>
      </c>
      <c r="O56" s="17">
        <v>36.078875810000071</v>
      </c>
      <c r="P56" s="17">
        <v>43.725807709999991</v>
      </c>
      <c r="Q56" s="17">
        <v>31.822883100000023</v>
      </c>
      <c r="R56" s="17">
        <v>30.352915250000013</v>
      </c>
      <c r="S56" s="17">
        <v>31.008858659999987</v>
      </c>
      <c r="T56" s="15">
        <v>36.016077030000019</v>
      </c>
    </row>
    <row r="57" spans="1:20" ht="17" x14ac:dyDescent="0.2">
      <c r="A57" s="58"/>
      <c r="B57" s="18" t="s">
        <v>47</v>
      </c>
      <c r="C57" s="18"/>
      <c r="D57" s="18" t="s">
        <v>47</v>
      </c>
      <c r="E57" s="21"/>
      <c r="F57" s="19"/>
      <c r="G57" s="24"/>
      <c r="H57" s="20"/>
      <c r="I57" s="20"/>
      <c r="J57" s="20"/>
      <c r="K57" s="20"/>
      <c r="L57" s="20"/>
      <c r="M57" s="20">
        <f t="shared" ref="M57:T57" si="20">SUM(M58:M62)</f>
        <v>149.67565528999998</v>
      </c>
      <c r="N57" s="20">
        <f t="shared" si="20"/>
        <v>148.56957086999995</v>
      </c>
      <c r="O57" s="20">
        <f t="shared" si="20"/>
        <v>166.22990288000003</v>
      </c>
      <c r="P57" s="20">
        <f t="shared" si="20"/>
        <v>146.70203218999993</v>
      </c>
      <c r="Q57" s="20">
        <f t="shared" si="20"/>
        <v>142.22191583</v>
      </c>
      <c r="R57" s="20">
        <f t="shared" si="20"/>
        <v>184.19206211999997</v>
      </c>
      <c r="S57" s="20">
        <f t="shared" si="20"/>
        <v>213.10913730000004</v>
      </c>
      <c r="T57" s="20">
        <f t="shared" si="20"/>
        <v>202.39675077000001</v>
      </c>
    </row>
    <row r="58" spans="1:20" ht="17" x14ac:dyDescent="0.2">
      <c r="A58" s="58"/>
      <c r="B58" s="12" t="s">
        <v>48</v>
      </c>
      <c r="C58" s="12">
        <v>2830920006</v>
      </c>
      <c r="D58" s="12" t="s">
        <v>48</v>
      </c>
      <c r="E58" s="3">
        <v>84329000</v>
      </c>
      <c r="F58" s="3" t="s">
        <v>99</v>
      </c>
      <c r="H58" s="15"/>
      <c r="I58" s="15"/>
      <c r="J58" s="15"/>
      <c r="K58" s="15"/>
      <c r="L58" s="15"/>
      <c r="M58" s="15">
        <v>73.914871249999976</v>
      </c>
      <c r="N58" s="15">
        <v>73.251874039999947</v>
      </c>
      <c r="O58" s="15">
        <v>78.248150100000046</v>
      </c>
      <c r="P58" s="15">
        <v>71.38089242999996</v>
      </c>
      <c r="Q58" s="15">
        <v>68.697732069999972</v>
      </c>
      <c r="R58" s="15">
        <v>95.235359479999957</v>
      </c>
      <c r="S58" s="15">
        <v>121.25722789000007</v>
      </c>
      <c r="T58" s="15">
        <v>96.361983710000004</v>
      </c>
    </row>
    <row r="59" spans="1:20" ht="51" x14ac:dyDescent="0.2">
      <c r="A59" s="58"/>
      <c r="B59" s="12" t="s">
        <v>49</v>
      </c>
      <c r="C59" s="12">
        <v>2830910007</v>
      </c>
      <c r="D59" s="12" t="s">
        <v>49</v>
      </c>
      <c r="E59" s="3">
        <v>84339000</v>
      </c>
      <c r="F59" s="3" t="s">
        <v>99</v>
      </c>
      <c r="H59" s="15"/>
      <c r="I59" s="15"/>
      <c r="J59" s="15"/>
      <c r="K59" s="15"/>
      <c r="L59" s="15"/>
      <c r="M59" s="15">
        <v>27.907510559999992</v>
      </c>
      <c r="N59" s="15">
        <v>33.867511939999979</v>
      </c>
      <c r="O59" s="15">
        <v>38.122210229999972</v>
      </c>
      <c r="P59" s="15">
        <v>34.221750559999947</v>
      </c>
      <c r="Q59" s="15">
        <v>34.847634990000017</v>
      </c>
      <c r="R59" s="15">
        <v>44.273325980000024</v>
      </c>
      <c r="S59" s="15">
        <v>41.484489899999957</v>
      </c>
      <c r="T59" s="15">
        <v>42.88215933</v>
      </c>
    </row>
    <row r="60" spans="1:20" ht="34" x14ac:dyDescent="0.2">
      <c r="A60" s="58"/>
      <c r="B60" s="12" t="s">
        <v>50</v>
      </c>
      <c r="C60" s="12">
        <v>2830940004</v>
      </c>
      <c r="D60" s="12" t="s">
        <v>50</v>
      </c>
      <c r="E60" s="3">
        <v>84349000</v>
      </c>
      <c r="F60" s="3" t="s">
        <v>99</v>
      </c>
      <c r="H60" s="15"/>
      <c r="I60" s="15"/>
      <c r="J60" s="15"/>
      <c r="K60" s="15"/>
      <c r="L60" s="15"/>
      <c r="M60" s="15">
        <v>25.442808560000003</v>
      </c>
      <c r="N60" s="15">
        <v>15.296946380000001</v>
      </c>
      <c r="O60" s="15">
        <v>26.356845490000005</v>
      </c>
      <c r="P60" s="15">
        <v>16.305885350000004</v>
      </c>
      <c r="Q60" s="15">
        <v>14.72028323</v>
      </c>
      <c r="R60" s="15">
        <v>19.27489517999998</v>
      </c>
      <c r="S60" s="15">
        <v>21.64961176000001</v>
      </c>
      <c r="T60" s="15">
        <v>27.029381769999993</v>
      </c>
    </row>
    <row r="61" spans="1:20" ht="17" x14ac:dyDescent="0.2">
      <c r="A61" s="58"/>
      <c r="B61" s="12" t="s">
        <v>51</v>
      </c>
      <c r="C61" s="12">
        <v>2830933009</v>
      </c>
      <c r="D61" s="12" t="s">
        <v>51</v>
      </c>
      <c r="E61" s="3">
        <v>84369100</v>
      </c>
      <c r="F61" s="3" t="s">
        <v>99</v>
      </c>
      <c r="H61" s="15"/>
      <c r="I61" s="15"/>
      <c r="J61" s="15"/>
      <c r="K61" s="15"/>
      <c r="L61" s="15"/>
      <c r="M61" s="15">
        <v>7.0145180300000041</v>
      </c>
      <c r="N61" s="15">
        <v>8.5933112600000001</v>
      </c>
      <c r="O61" s="15">
        <v>7.8823028800000046</v>
      </c>
      <c r="P61" s="15">
        <v>9.0471445200000087</v>
      </c>
      <c r="Q61" s="15">
        <v>4.5292136400000018</v>
      </c>
      <c r="R61" s="15">
        <v>6.220044360000001</v>
      </c>
      <c r="S61" s="15">
        <v>7.8020067800000019</v>
      </c>
      <c r="T61" s="15">
        <v>13.666618829999997</v>
      </c>
    </row>
    <row r="62" spans="1:20" ht="17" x14ac:dyDescent="0.2">
      <c r="A62" s="58"/>
      <c r="B62" s="12" t="s">
        <v>52</v>
      </c>
      <c r="C62" s="12">
        <v>2830938008</v>
      </c>
      <c r="D62" s="12" t="s">
        <v>52</v>
      </c>
      <c r="E62" s="3">
        <v>84369900</v>
      </c>
      <c r="F62" s="3" t="s">
        <v>99</v>
      </c>
      <c r="H62" s="15"/>
      <c r="I62" s="15"/>
      <c r="J62" s="15"/>
      <c r="K62" s="15"/>
      <c r="L62" s="15"/>
      <c r="M62" s="15">
        <v>15.395946889999996</v>
      </c>
      <c r="N62" s="15">
        <v>17.559927250000005</v>
      </c>
      <c r="O62" s="15">
        <v>15.620394180000003</v>
      </c>
      <c r="P62" s="15">
        <v>15.746359330000002</v>
      </c>
      <c r="Q62" s="15">
        <v>19.427051900000002</v>
      </c>
      <c r="R62" s="15">
        <v>19.188437120000007</v>
      </c>
      <c r="S62" s="15">
        <v>20.91580097000001</v>
      </c>
      <c r="T62" s="15">
        <v>22.456607129999998</v>
      </c>
    </row>
    <row r="63" spans="1:20" ht="16" x14ac:dyDescent="0.2">
      <c r="A63" s="58"/>
      <c r="E63" s="2" t="s">
        <v>61</v>
      </c>
      <c r="G63" s="22"/>
      <c r="H63" s="17"/>
      <c r="I63" s="17"/>
      <c r="J63" s="17"/>
      <c r="K63" s="17"/>
      <c r="L63" s="17"/>
      <c r="M63" s="17">
        <f t="shared" ref="M63:S63" si="21">+M57+M54+M51+M50+M49+M48+M47+M40+M21+M4+M3</f>
        <v>332.61879630999994</v>
      </c>
      <c r="N63" s="17">
        <f t="shared" si="21"/>
        <v>493.91461647000006</v>
      </c>
      <c r="O63" s="17">
        <f t="shared" si="21"/>
        <v>608.00469004000001</v>
      </c>
      <c r="P63" s="17">
        <f t="shared" si="21"/>
        <v>573.37468467999975</v>
      </c>
      <c r="Q63" s="17">
        <f t="shared" si="21"/>
        <v>563.57792727999993</v>
      </c>
      <c r="R63" s="17">
        <f t="shared" si="21"/>
        <v>658.7361386</v>
      </c>
      <c r="S63" s="17">
        <f t="shared" si="21"/>
        <v>705.46007694000014</v>
      </c>
      <c r="T63" s="17">
        <f t="shared" ref="T63" si="22">+T57+T54+T51+T50+T49+T48+T47+T40+T21+T4+T3</f>
        <v>719.93063211000015</v>
      </c>
    </row>
    <row r="64" spans="1:20" ht="16" x14ac:dyDescent="0.2">
      <c r="A64" s="58"/>
      <c r="B64" s="8"/>
      <c r="E64" s="2" t="s">
        <v>64</v>
      </c>
      <c r="H64" s="15"/>
      <c r="I64" s="15"/>
      <c r="J64" s="15"/>
      <c r="K64" s="15"/>
      <c r="L64" s="15"/>
      <c r="M64" s="15">
        <f t="shared" ref="M64:S64" si="23">+M3+M4+M21+M44+M47+M55</f>
        <v>64.920365590000003</v>
      </c>
      <c r="N64" s="15">
        <f t="shared" si="23"/>
        <v>101.08728433</v>
      </c>
      <c r="O64" s="15">
        <f t="shared" si="23"/>
        <v>127.00997807</v>
      </c>
      <c r="P64" s="15">
        <f t="shared" si="23"/>
        <v>127.45701077000001</v>
      </c>
      <c r="Q64" s="15">
        <f t="shared" si="23"/>
        <v>133.38431197000003</v>
      </c>
      <c r="R64" s="15">
        <f t="shared" si="23"/>
        <v>157.64158163000005</v>
      </c>
      <c r="S64" s="15">
        <f t="shared" si="23"/>
        <v>180.69373286000001</v>
      </c>
      <c r="T64" s="15">
        <f t="shared" ref="T64" si="24">+T3+T4+T21+T44+T47+T55</f>
        <v>164.61648985000005</v>
      </c>
    </row>
    <row r="65" spans="1:20" ht="16" x14ac:dyDescent="0.2">
      <c r="A65" s="58"/>
      <c r="B65" s="8"/>
      <c r="E65" s="2" t="s">
        <v>65</v>
      </c>
      <c r="H65" s="15"/>
      <c r="I65" s="15"/>
      <c r="J65" s="15"/>
      <c r="K65" s="15"/>
      <c r="L65" s="15"/>
      <c r="M65" s="15">
        <f t="shared" ref="M65:S65" si="25">+M41+M42+M45+M48+M50+M49+M51+M56</f>
        <v>118.02277543</v>
      </c>
      <c r="N65" s="15">
        <f t="shared" si="25"/>
        <v>244.25776127000015</v>
      </c>
      <c r="O65" s="15">
        <f t="shared" si="25"/>
        <v>314.76480909000003</v>
      </c>
      <c r="P65" s="15">
        <f t="shared" si="25"/>
        <v>299.21564171999995</v>
      </c>
      <c r="Q65" s="15">
        <f t="shared" si="25"/>
        <v>287.97169947999993</v>
      </c>
      <c r="R65" s="15">
        <f t="shared" si="25"/>
        <v>316.90249484999998</v>
      </c>
      <c r="S65" s="15">
        <f t="shared" si="25"/>
        <v>311.65720677999997</v>
      </c>
      <c r="T65" s="15">
        <f t="shared" ref="T65" si="26">+T41+T42+T45+T48+T50+T49+T51+T56</f>
        <v>352.91739149000011</v>
      </c>
    </row>
    <row r="66" spans="1:20" ht="16" x14ac:dyDescent="0.2">
      <c r="A66" s="58"/>
      <c r="B66" s="8"/>
      <c r="E66" s="2" t="s">
        <v>66</v>
      </c>
      <c r="H66" s="15"/>
      <c r="I66" s="15"/>
      <c r="J66" s="15"/>
      <c r="K66" s="15"/>
      <c r="L66" s="15"/>
      <c r="M66" s="15">
        <f t="shared" ref="M66:S66" si="27">+M57</f>
        <v>149.67565528999998</v>
      </c>
      <c r="N66" s="15">
        <f t="shared" si="27"/>
        <v>148.56957086999995</v>
      </c>
      <c r="O66" s="15">
        <f t="shared" si="27"/>
        <v>166.22990288000003</v>
      </c>
      <c r="P66" s="15">
        <f t="shared" si="27"/>
        <v>146.70203218999993</v>
      </c>
      <c r="Q66" s="15">
        <f t="shared" si="27"/>
        <v>142.22191583</v>
      </c>
      <c r="R66" s="15">
        <f t="shared" si="27"/>
        <v>184.19206211999997</v>
      </c>
      <c r="S66" s="15">
        <f t="shared" si="27"/>
        <v>213.10913730000004</v>
      </c>
      <c r="T66" s="15">
        <f t="shared" ref="T66" si="28">+T57</f>
        <v>202.39675077000001</v>
      </c>
    </row>
    <row r="67" spans="1:20" x14ac:dyDescent="0.2">
      <c r="B67" s="8"/>
      <c r="E67" s="2" t="s">
        <v>82</v>
      </c>
      <c r="F67" s="3" t="s">
        <v>82</v>
      </c>
      <c r="H67" s="15"/>
      <c r="I67" s="15"/>
      <c r="J67" s="15"/>
      <c r="K67" s="15"/>
      <c r="L67" s="15"/>
      <c r="M67" s="17">
        <v>40.021998779999997</v>
      </c>
      <c r="N67" s="17">
        <v>34.334681959999998</v>
      </c>
      <c r="O67" s="17">
        <v>39.076618320000001</v>
      </c>
      <c r="P67" s="17">
        <v>35.854328799999998</v>
      </c>
      <c r="Q67" s="17">
        <v>32.728366889999997</v>
      </c>
      <c r="R67" s="17">
        <v>39.149234540000009</v>
      </c>
      <c r="S67" s="17">
        <v>55.472059589999994</v>
      </c>
      <c r="T67" s="15">
        <v>81.124431840000014</v>
      </c>
    </row>
    <row r="68" spans="1:20" ht="34" x14ac:dyDescent="0.2">
      <c r="A68" s="58"/>
      <c r="B68" s="12"/>
      <c r="C68" s="12"/>
      <c r="D68" s="12" t="s">
        <v>71</v>
      </c>
      <c r="E68" s="3">
        <v>84289071</v>
      </c>
      <c r="F68" s="3" t="s">
        <v>100</v>
      </c>
      <c r="H68" s="15"/>
      <c r="I68" s="15"/>
      <c r="J68" s="15"/>
      <c r="K68" s="15"/>
      <c r="L68" s="15"/>
      <c r="M68" s="15">
        <v>1.8838852800000006</v>
      </c>
      <c r="N68" s="15">
        <v>2.4734055900000005</v>
      </c>
      <c r="O68" s="15">
        <v>2.1636425700000008</v>
      </c>
      <c r="P68" s="15">
        <v>1.94580278</v>
      </c>
      <c r="Q68" s="15">
        <v>1.8431168199999992</v>
      </c>
      <c r="R68" s="15">
        <v>2.8905904600000003</v>
      </c>
      <c r="S68" s="15">
        <v>4.6975115800000022</v>
      </c>
      <c r="T68" s="15">
        <v>4.6787344899999992</v>
      </c>
    </row>
    <row r="69" spans="1:20" ht="16" x14ac:dyDescent="0.2">
      <c r="A69" s="58"/>
      <c r="B69" s="12"/>
      <c r="C69" s="12"/>
      <c r="D69" s="12"/>
      <c r="E69" s="3">
        <v>84289079</v>
      </c>
      <c r="F69" s="3" t="s">
        <v>100</v>
      </c>
      <c r="H69" s="15"/>
      <c r="I69" s="15"/>
      <c r="J69" s="15"/>
      <c r="K69" s="15"/>
      <c r="L69" s="15"/>
      <c r="M69" s="15">
        <v>2.0511997400000004</v>
      </c>
      <c r="N69" s="15">
        <v>6.3461107300000048</v>
      </c>
      <c r="O69" s="15">
        <v>2.5187383100000011</v>
      </c>
      <c r="P69" s="15">
        <v>2.4866208599999995</v>
      </c>
      <c r="Q69" s="15">
        <v>2.8604306399999997</v>
      </c>
      <c r="R69" s="15">
        <v>4.9491873300000009</v>
      </c>
      <c r="S69" s="15">
        <v>1.9838180499999996</v>
      </c>
      <c r="T69" s="15">
        <v>2.3158050600000006</v>
      </c>
    </row>
    <row r="70" spans="1:20" ht="51" x14ac:dyDescent="0.2">
      <c r="A70" s="39">
        <v>56</v>
      </c>
      <c r="B70" s="8"/>
      <c r="D70" s="38" t="s">
        <v>77</v>
      </c>
      <c r="E70">
        <v>82084000</v>
      </c>
      <c r="F70" s="3" t="s">
        <v>99</v>
      </c>
      <c r="G70"/>
      <c r="M70" s="15">
        <v>2.5132541399999995</v>
      </c>
      <c r="N70" s="15">
        <v>2.1220038599999986</v>
      </c>
      <c r="O70" s="15">
        <v>4.8235822500000012</v>
      </c>
      <c r="P70" s="15">
        <v>1.3691261599999989</v>
      </c>
      <c r="Q70" s="15">
        <v>1.9316154399999999</v>
      </c>
      <c r="R70" s="15">
        <v>2.2929529600000005</v>
      </c>
      <c r="S70" s="15">
        <v>2.3204668999999982</v>
      </c>
      <c r="T70" s="15">
        <v>3.0728634200000018</v>
      </c>
    </row>
    <row r="71" spans="1:20" ht="17" x14ac:dyDescent="0.2">
      <c r="A71" s="46"/>
      <c r="B71" s="8"/>
      <c r="D71" s="38" t="s">
        <v>101</v>
      </c>
      <c r="E71" s="3">
        <v>84672980</v>
      </c>
      <c r="F71" s="3" t="s">
        <v>92</v>
      </c>
      <c r="M71" s="47">
        <v>4.4109905599999983</v>
      </c>
      <c r="N71" s="47">
        <v>5.9504776699999979</v>
      </c>
      <c r="O71" s="47">
        <v>8.1632277999999996</v>
      </c>
      <c r="P71" s="47">
        <v>3.8714577600000011</v>
      </c>
      <c r="Q71" s="47">
        <v>4.2440466999999993</v>
      </c>
      <c r="R71" s="47">
        <v>5.6877090200000024</v>
      </c>
      <c r="S71" s="47">
        <v>5.2919202999999984</v>
      </c>
      <c r="T71" s="47">
        <v>18.234560830000003</v>
      </c>
    </row>
    <row r="72" spans="1:20" ht="34" x14ac:dyDescent="0.2">
      <c r="A72" s="46"/>
      <c r="D72" s="38" t="s">
        <v>102</v>
      </c>
      <c r="E72" s="3">
        <v>82016000</v>
      </c>
      <c r="F72" s="3" t="s">
        <v>92</v>
      </c>
      <c r="M72" s="47">
        <v>4.5588815200000044</v>
      </c>
      <c r="N72" s="47">
        <v>3.8883301100000014</v>
      </c>
      <c r="O72" s="47">
        <v>5.3342636300000006</v>
      </c>
      <c r="P72" s="47">
        <v>6.5944876099999998</v>
      </c>
      <c r="Q72" s="47">
        <v>7.7963671599999982</v>
      </c>
      <c r="R72" s="47">
        <v>6.8780695199999959</v>
      </c>
      <c r="S72" s="47">
        <v>8.4016651600000021</v>
      </c>
      <c r="T72" s="47">
        <v>11.042460419999999</v>
      </c>
    </row>
    <row r="73" spans="1:20" ht="17" x14ac:dyDescent="0.2">
      <c r="A73" s="46"/>
      <c r="B73" s="8"/>
      <c r="D73" s="38" t="s">
        <v>103</v>
      </c>
      <c r="E73" s="3">
        <v>82021000</v>
      </c>
      <c r="F73" s="3" t="s">
        <v>92</v>
      </c>
      <c r="M73" s="47">
        <v>3.247044250000001</v>
      </c>
      <c r="N73" s="47">
        <v>4.15744867</v>
      </c>
      <c r="O73" s="47">
        <v>5.1176781399999971</v>
      </c>
      <c r="P73" s="47">
        <v>4.099776499999999</v>
      </c>
      <c r="Q73" s="47">
        <v>4.475725259999999</v>
      </c>
      <c r="R73" s="47">
        <v>4.3766542499999996</v>
      </c>
      <c r="S73" s="47">
        <v>6.2023724500000004</v>
      </c>
      <c r="T73" s="47">
        <v>8.4599637299999966</v>
      </c>
    </row>
    <row r="74" spans="1:20" ht="34" x14ac:dyDescent="0.2">
      <c r="A74" s="46"/>
      <c r="B74" s="8"/>
      <c r="D74" s="38" t="s">
        <v>104</v>
      </c>
      <c r="E74" s="3">
        <v>82015000</v>
      </c>
      <c r="F74" s="3" t="s">
        <v>92</v>
      </c>
      <c r="M74" s="47">
        <v>4.382847149999999</v>
      </c>
      <c r="N74" s="47">
        <v>4.8661987000000009</v>
      </c>
      <c r="O74" s="47">
        <v>6.785351269999996</v>
      </c>
      <c r="P74" s="47">
        <v>5.870333610000003</v>
      </c>
      <c r="Q74" s="47">
        <v>6.6908712600000015</v>
      </c>
      <c r="R74" s="47">
        <v>8.1527468699999908</v>
      </c>
      <c r="S74" s="47">
        <v>8.8907302000000037</v>
      </c>
      <c r="T74" s="47">
        <v>9.3551876000000007</v>
      </c>
    </row>
    <row r="75" spans="1:20" ht="17" x14ac:dyDescent="0.2">
      <c r="A75" s="46"/>
      <c r="B75" s="8"/>
      <c r="D75" s="38" t="s">
        <v>105</v>
      </c>
      <c r="E75" s="3">
        <v>84331110</v>
      </c>
      <c r="F75" s="3" t="s">
        <v>92</v>
      </c>
      <c r="M75" s="47">
        <v>1.478364090000001</v>
      </c>
      <c r="N75" s="47">
        <v>2.5339811400000003</v>
      </c>
      <c r="O75" s="47">
        <v>3.4801634599999995</v>
      </c>
      <c r="P75" s="47">
        <v>4.0203156599999996</v>
      </c>
      <c r="Q75" s="47">
        <v>4.7000712600000023</v>
      </c>
      <c r="R75" s="47">
        <v>7.6662368200000017</v>
      </c>
      <c r="S75" s="47">
        <v>10.502907149999999</v>
      </c>
      <c r="T75" s="47">
        <v>28.598062059999997</v>
      </c>
    </row>
    <row r="76" spans="1:20" ht="34" x14ac:dyDescent="0.2">
      <c r="A76" s="46"/>
      <c r="B76" s="8"/>
      <c r="D76" s="38" t="s">
        <v>106</v>
      </c>
      <c r="E76" s="3">
        <v>84331151</v>
      </c>
      <c r="F76" s="3" t="s">
        <v>92</v>
      </c>
      <c r="M76" s="47">
        <v>0.73137772000000001</v>
      </c>
      <c r="N76" s="47">
        <v>0.84768865000000015</v>
      </c>
      <c r="O76" s="47">
        <v>0.83492832000000006</v>
      </c>
      <c r="P76" s="47">
        <v>0.93576541000000013</v>
      </c>
      <c r="Q76" s="47">
        <v>1.1561421799999998</v>
      </c>
      <c r="R76" s="47">
        <v>1.7420694000000001</v>
      </c>
      <c r="S76" s="47">
        <v>2.4770232600000002</v>
      </c>
      <c r="T76" s="47">
        <v>2.3134752299999999</v>
      </c>
    </row>
    <row r="77" spans="1:20" ht="34" x14ac:dyDescent="0.2">
      <c r="A77" s="46"/>
      <c r="B77" s="8"/>
      <c r="D77" s="38" t="s">
        <v>107</v>
      </c>
      <c r="E77" s="3">
        <v>84331159</v>
      </c>
      <c r="F77" s="3" t="s">
        <v>92</v>
      </c>
      <c r="M77" s="47">
        <v>1.58452846</v>
      </c>
      <c r="N77" s="47">
        <v>2.02487028</v>
      </c>
      <c r="O77" s="47">
        <v>2.3452966500000003</v>
      </c>
      <c r="P77" s="47">
        <v>1.9868431499999999</v>
      </c>
      <c r="Q77" s="47">
        <v>2.0455923699999996</v>
      </c>
      <c r="R77" s="47">
        <v>4.5685117600000007</v>
      </c>
      <c r="S77" s="47">
        <v>2.3311824999999997</v>
      </c>
      <c r="T77" s="47">
        <v>1.9467363400000002</v>
      </c>
    </row>
    <row r="78" spans="1:20" ht="17" x14ac:dyDescent="0.2">
      <c r="A78" s="46"/>
      <c r="B78" s="8"/>
      <c r="D78" s="38" t="s">
        <v>108</v>
      </c>
      <c r="E78" s="3">
        <v>84331190</v>
      </c>
      <c r="F78" s="3" t="s">
        <v>92</v>
      </c>
      <c r="M78" s="47">
        <v>1.0620310799999999</v>
      </c>
      <c r="N78" s="47">
        <v>0.87664743000000001</v>
      </c>
      <c r="O78" s="47">
        <v>0.79668871999999991</v>
      </c>
      <c r="P78" s="47">
        <v>1.4428718500000004</v>
      </c>
      <c r="Q78" s="47">
        <v>1.0206421800000001</v>
      </c>
      <c r="R78" s="47">
        <v>1.5474390199999997</v>
      </c>
      <c r="S78" s="47">
        <v>3.8301703699999994</v>
      </c>
      <c r="T78" s="47">
        <v>1.1173965100000001</v>
      </c>
    </row>
    <row r="79" spans="1:20" ht="17" x14ac:dyDescent="0.2">
      <c r="A79" s="46"/>
      <c r="D79" s="38" t="s">
        <v>109</v>
      </c>
      <c r="E79" s="3">
        <v>84331910</v>
      </c>
      <c r="F79" s="3" t="s">
        <v>92</v>
      </c>
      <c r="M79" s="47">
        <v>0.19892893</v>
      </c>
      <c r="N79" s="47">
        <v>0.22938820999999998</v>
      </c>
      <c r="O79" s="47">
        <v>0.52464444999999993</v>
      </c>
      <c r="P79" s="47">
        <v>0.50123121999999998</v>
      </c>
      <c r="Q79" s="47">
        <v>0.81607430999999997</v>
      </c>
      <c r="R79" s="47">
        <v>1.0277012700000001</v>
      </c>
      <c r="S79" s="47">
        <v>0.53031497999999999</v>
      </c>
      <c r="T79" s="47">
        <v>0.30431178999999997</v>
      </c>
    </row>
    <row r="80" spans="1:20" ht="34" x14ac:dyDescent="0.2">
      <c r="A80" s="46"/>
      <c r="D80" s="38" t="s">
        <v>110</v>
      </c>
      <c r="E80" s="3">
        <v>84331951</v>
      </c>
      <c r="F80" s="3" t="s">
        <v>92</v>
      </c>
      <c r="M80" s="47">
        <v>5.4961459999999997E-2</v>
      </c>
      <c r="N80" s="47">
        <v>1.4096860000000001E-2</v>
      </c>
      <c r="O80" s="47">
        <v>2.420895E-2</v>
      </c>
      <c r="P80" s="47">
        <v>1.483713E-2</v>
      </c>
      <c r="Q80" s="47">
        <v>2.2405120000000001E-2</v>
      </c>
      <c r="R80" s="47">
        <v>4.326228E-2</v>
      </c>
      <c r="S80" s="47">
        <v>9.6581249999999993E-2</v>
      </c>
      <c r="T80" s="47">
        <v>0.14969514999999997</v>
      </c>
    </row>
    <row r="81" spans="1:20" ht="34" x14ac:dyDescent="0.2">
      <c r="A81" s="46"/>
      <c r="B81" s="8"/>
      <c r="D81" s="38" t="s">
        <v>111</v>
      </c>
      <c r="E81" s="3">
        <v>84331959</v>
      </c>
      <c r="F81" s="3" t="s">
        <v>92</v>
      </c>
      <c r="M81" s="47">
        <v>0.13731184000000002</v>
      </c>
      <c r="N81" s="47">
        <v>2.5874509999999996E-2</v>
      </c>
      <c r="O81" s="47">
        <v>0.16447604000000002</v>
      </c>
      <c r="P81" s="47">
        <v>0.52785488999999997</v>
      </c>
      <c r="Q81" s="47">
        <v>1.560812E-2</v>
      </c>
      <c r="R81" s="47">
        <v>5.3675329999999993E-2</v>
      </c>
      <c r="S81" s="47">
        <v>4.6712020000000007E-2</v>
      </c>
      <c r="T81" s="47">
        <v>8.8910729999999993E-2</v>
      </c>
    </row>
    <row r="82" spans="1:20" ht="17" x14ac:dyDescent="0.2">
      <c r="A82" s="46"/>
      <c r="B82" s="8"/>
      <c r="D82" s="38" t="s">
        <v>112</v>
      </c>
      <c r="E82" s="3">
        <v>84331970</v>
      </c>
      <c r="F82" s="3" t="s">
        <v>92</v>
      </c>
      <c r="M82" s="47">
        <v>0.11600965000000001</v>
      </c>
      <c r="N82" s="47">
        <v>0.36380223999999994</v>
      </c>
      <c r="O82" s="47">
        <v>0.15895982</v>
      </c>
      <c r="P82" s="47">
        <v>0.35692332999999998</v>
      </c>
      <c r="Q82" s="47">
        <v>8.8913940000000011E-2</v>
      </c>
      <c r="R82" s="47">
        <v>0.38833396999999992</v>
      </c>
      <c r="S82" s="47">
        <v>0.21886449999999996</v>
      </c>
      <c r="T82" s="47">
        <v>0.75255587000000013</v>
      </c>
    </row>
    <row r="83" spans="1:20" ht="17" x14ac:dyDescent="0.2">
      <c r="A83" s="46"/>
      <c r="B83" s="8"/>
      <c r="D83" s="38" t="s">
        <v>113</v>
      </c>
      <c r="E83" s="3">
        <v>84331990</v>
      </c>
      <c r="F83" s="3" t="s">
        <v>92</v>
      </c>
      <c r="M83" s="47">
        <v>0.17007717999999997</v>
      </c>
      <c r="N83" s="47">
        <v>0.11190523999999999</v>
      </c>
      <c r="O83" s="47">
        <v>4.2972459999999997E-2</v>
      </c>
      <c r="P83" s="47">
        <v>0.13550671</v>
      </c>
      <c r="Q83" s="47">
        <v>0.2969155799999999</v>
      </c>
      <c r="R83" s="47">
        <v>0.16102476000000004</v>
      </c>
      <c r="S83" s="47">
        <v>9.8048549999999998E-2</v>
      </c>
      <c r="T83" s="47">
        <v>7.2513009999999989E-2</v>
      </c>
    </row>
    <row r="84" spans="1:20" ht="17" x14ac:dyDescent="0.2">
      <c r="A84" s="46"/>
      <c r="B84" s="8"/>
      <c r="D84" s="38" t="s">
        <v>114</v>
      </c>
      <c r="E84" s="3">
        <v>84332090</v>
      </c>
      <c r="F84" s="3" t="s">
        <v>92</v>
      </c>
      <c r="M84" s="47">
        <v>1.55967586</v>
      </c>
      <c r="N84" s="47">
        <v>2.16499006</v>
      </c>
      <c r="O84" s="47">
        <v>3.0260641199999996</v>
      </c>
      <c r="P84" s="47">
        <v>2.976958269999999</v>
      </c>
      <c r="Q84" s="47">
        <v>1.8221264100000001</v>
      </c>
      <c r="R84" s="47">
        <v>2.1842557400000002</v>
      </c>
      <c r="S84" s="47">
        <v>3.0471731699999998</v>
      </c>
      <c r="T84" s="47">
        <v>2.6160034699999999</v>
      </c>
    </row>
    <row r="85" spans="1:20" ht="17" x14ac:dyDescent="0.2">
      <c r="A85" s="46"/>
      <c r="D85" s="38" t="s">
        <v>115</v>
      </c>
      <c r="E85" s="3">
        <v>84672210</v>
      </c>
      <c r="F85" s="3" t="s">
        <v>92</v>
      </c>
      <c r="M85" s="47">
        <v>2.0619201999999985</v>
      </c>
      <c r="N85" s="47">
        <v>2.2314489600000003</v>
      </c>
      <c r="O85" s="47">
        <v>2.4144805499999995</v>
      </c>
      <c r="P85" s="47">
        <v>2.4059455699999992</v>
      </c>
      <c r="Q85" s="47">
        <v>2.7419335500000002</v>
      </c>
      <c r="R85" s="47">
        <v>5.08558558</v>
      </c>
      <c r="S85" s="47">
        <v>18.789038600000001</v>
      </c>
      <c r="T85" s="47">
        <v>14.78973234</v>
      </c>
    </row>
    <row r="86" spans="1:20" ht="17" x14ac:dyDescent="0.2">
      <c r="A86" s="46"/>
      <c r="D86" s="38" t="s">
        <v>116</v>
      </c>
      <c r="E86" s="3">
        <v>84678100</v>
      </c>
      <c r="F86" s="3" t="s">
        <v>92</v>
      </c>
      <c r="M86" s="47">
        <v>5.4050771499999994</v>
      </c>
      <c r="N86" s="47">
        <v>4.503982119999999</v>
      </c>
      <c r="O86" s="47">
        <v>7.0166994400000027</v>
      </c>
      <c r="P86" s="47">
        <v>6.7462027999999989</v>
      </c>
      <c r="Q86" s="47">
        <v>7.7023888699999965</v>
      </c>
      <c r="R86" s="47">
        <v>9.2038168800000015</v>
      </c>
      <c r="S86" s="47">
        <v>8.5918614600000005</v>
      </c>
      <c r="T86" s="47">
        <v>21.185033090000008</v>
      </c>
    </row>
    <row r="87" spans="1:20" ht="17" x14ac:dyDescent="0.2">
      <c r="A87" s="46"/>
      <c r="D87" s="38" t="s">
        <v>117</v>
      </c>
      <c r="E87" s="3">
        <v>84679100</v>
      </c>
      <c r="F87" s="3" t="s">
        <v>92</v>
      </c>
      <c r="M87" s="47">
        <v>0.99342720999999989</v>
      </c>
      <c r="N87" s="47">
        <v>2.0045286999999985</v>
      </c>
      <c r="O87" s="47">
        <v>2.3204215800000005</v>
      </c>
      <c r="P87" s="47">
        <v>2.0062013100000002</v>
      </c>
      <c r="Q87" s="47">
        <v>1.8681549500000001</v>
      </c>
      <c r="R87" s="47">
        <v>1.8516089699999996</v>
      </c>
      <c r="S87" s="47">
        <v>2.2143963899999997</v>
      </c>
      <c r="T87" s="47">
        <v>2.1478814999999996</v>
      </c>
    </row>
  </sheetData>
  <mergeCells count="3">
    <mergeCell ref="B1:C1"/>
    <mergeCell ref="A3:A66"/>
    <mergeCell ref="A68:A6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CEDD-3054-684B-9E3B-B793E47534D5}">
  <dimension ref="A3:M27"/>
  <sheetViews>
    <sheetView workbookViewId="0">
      <selection activeCell="K21" sqref="K21:L23"/>
    </sheetView>
  </sheetViews>
  <sheetFormatPr baseColWidth="10" defaultRowHeight="16" x14ac:dyDescent="0.2"/>
  <sheetData>
    <row r="3" spans="1:13" ht="21" x14ac:dyDescent="0.25">
      <c r="E3" s="37">
        <v>2016</v>
      </c>
      <c r="F3" s="37">
        <v>2017</v>
      </c>
      <c r="G3" s="37">
        <v>2018</v>
      </c>
      <c r="H3" s="37">
        <v>2019</v>
      </c>
      <c r="I3" s="37">
        <v>2020</v>
      </c>
      <c r="J3" s="37">
        <v>2021</v>
      </c>
      <c r="K3" s="37">
        <v>2022</v>
      </c>
      <c r="L3" s="37">
        <v>2023</v>
      </c>
      <c r="M3" s="37"/>
    </row>
    <row r="4" spans="1:13" x14ac:dyDescent="0.2">
      <c r="A4" t="s">
        <v>83</v>
      </c>
      <c r="C4" s="2" t="s">
        <v>61</v>
      </c>
      <c r="D4" s="22"/>
      <c r="E4" s="17">
        <v>530.43799999999999</v>
      </c>
      <c r="F4" s="17">
        <v>579.46799999999996</v>
      </c>
      <c r="G4" s="17">
        <v>650.80799999999999</v>
      </c>
      <c r="H4" s="17">
        <v>653.07300000000009</v>
      </c>
      <c r="I4" s="17">
        <v>697.59899999999993</v>
      </c>
      <c r="J4" s="17">
        <v>908.0809999999999</v>
      </c>
      <c r="K4" s="17">
        <v>893.11009999999987</v>
      </c>
      <c r="L4" s="17">
        <v>858.91499999999996</v>
      </c>
      <c r="M4" s="17"/>
    </row>
    <row r="5" spans="1:13" x14ac:dyDescent="0.2">
      <c r="C5" s="2" t="s">
        <v>64</v>
      </c>
      <c r="D5" s="26"/>
      <c r="E5" s="15">
        <v>195.00300000000004</v>
      </c>
      <c r="F5" s="15">
        <v>229.94000000000003</v>
      </c>
      <c r="G5" s="15">
        <v>256.21299999999997</v>
      </c>
      <c r="H5" s="15">
        <v>273.91899999999998</v>
      </c>
      <c r="I5" s="15">
        <v>284.93899999999996</v>
      </c>
      <c r="J5" s="15">
        <v>412.12300000000005</v>
      </c>
      <c r="K5" s="15">
        <v>410.04309999999998</v>
      </c>
      <c r="L5" s="15">
        <v>392.70299999999997</v>
      </c>
      <c r="M5" s="17"/>
    </row>
    <row r="6" spans="1:13" x14ac:dyDescent="0.2">
      <c r="C6" s="2" t="s">
        <v>65</v>
      </c>
      <c r="D6" s="26"/>
      <c r="E6" s="15">
        <v>191.00300000000001</v>
      </c>
      <c r="F6" s="15">
        <v>201.50199999999998</v>
      </c>
      <c r="G6" s="15">
        <v>231.86899999999997</v>
      </c>
      <c r="H6" s="15">
        <v>223.08500000000004</v>
      </c>
      <c r="I6" s="15">
        <v>266.916</v>
      </c>
      <c r="J6" s="15">
        <v>291.18699999999995</v>
      </c>
      <c r="K6" s="15">
        <v>227.024</v>
      </c>
      <c r="L6" s="15">
        <v>258.392</v>
      </c>
      <c r="M6" s="17"/>
    </row>
    <row r="7" spans="1:13" x14ac:dyDescent="0.2">
      <c r="C7" s="2" t="s">
        <v>66</v>
      </c>
      <c r="D7" s="26"/>
      <c r="E7" s="15">
        <v>144.43199999999999</v>
      </c>
      <c r="F7" s="15">
        <v>148.02600000000001</v>
      </c>
      <c r="G7" s="15">
        <v>162.726</v>
      </c>
      <c r="H7" s="15">
        <v>156.06899999999999</v>
      </c>
      <c r="I7" s="15">
        <v>145.744</v>
      </c>
      <c r="J7" s="15">
        <v>204.77099999999999</v>
      </c>
      <c r="K7" s="15">
        <v>256.04300000000001</v>
      </c>
      <c r="L7" s="15">
        <v>207.82</v>
      </c>
      <c r="M7" s="17"/>
    </row>
    <row r="8" spans="1:13" x14ac:dyDescent="0.2">
      <c r="M8" s="17"/>
    </row>
    <row r="9" spans="1:13" x14ac:dyDescent="0.2">
      <c r="A9" t="s">
        <v>84</v>
      </c>
      <c r="C9" s="2" t="s">
        <v>61</v>
      </c>
      <c r="D9" s="22"/>
      <c r="E9" s="17">
        <v>327.21165021000007</v>
      </c>
      <c r="F9" s="17">
        <v>449.83590519999984</v>
      </c>
      <c r="G9" s="17">
        <v>538.85772993000012</v>
      </c>
      <c r="H9" s="17">
        <v>539.77816614999995</v>
      </c>
      <c r="I9" s="17">
        <v>517.49044274999994</v>
      </c>
      <c r="J9" s="17">
        <v>609.46534363000001</v>
      </c>
      <c r="K9" s="17">
        <v>683.42412667999974</v>
      </c>
      <c r="L9" s="17">
        <v>687.12735467000016</v>
      </c>
      <c r="M9" s="17"/>
    </row>
    <row r="10" spans="1:13" x14ac:dyDescent="0.2">
      <c r="C10" s="2" t="s">
        <v>64</v>
      </c>
      <c r="D10" s="26"/>
      <c r="E10" s="15">
        <v>141.88446721</v>
      </c>
      <c r="F10" s="15">
        <v>169.11815197000001</v>
      </c>
      <c r="G10" s="15">
        <v>198.98447435000003</v>
      </c>
      <c r="H10" s="15">
        <v>201.23479695000003</v>
      </c>
      <c r="I10" s="15">
        <v>195.89370616000002</v>
      </c>
      <c r="J10" s="15">
        <v>232.00399535000003</v>
      </c>
      <c r="K10" s="15">
        <v>255.85958979999998</v>
      </c>
      <c r="L10" s="15">
        <v>274.93373066999999</v>
      </c>
      <c r="M10" s="17"/>
    </row>
    <row r="11" spans="1:13" x14ac:dyDescent="0.2">
      <c r="C11" s="2" t="s">
        <v>65</v>
      </c>
      <c r="D11" s="26"/>
      <c r="E11" s="15">
        <v>44.905106389999993</v>
      </c>
      <c r="F11" s="15">
        <v>134.51354598</v>
      </c>
      <c r="G11" s="15">
        <v>151.67899944000004</v>
      </c>
      <c r="H11" s="15">
        <v>159.14130840999997</v>
      </c>
      <c r="I11" s="15">
        <v>139.77174931000002</v>
      </c>
      <c r="J11" s="15">
        <v>155.50848083000002</v>
      </c>
      <c r="K11" s="15">
        <v>174.76317160999994</v>
      </c>
      <c r="L11" s="15">
        <v>165.14796568000003</v>
      </c>
      <c r="M11" s="17"/>
    </row>
    <row r="12" spans="1:13" x14ac:dyDescent="0.2">
      <c r="C12" s="2" t="s">
        <v>66</v>
      </c>
      <c r="D12" s="26"/>
      <c r="E12" s="15">
        <v>140.42207661000009</v>
      </c>
      <c r="F12" s="15">
        <v>146.20420724999994</v>
      </c>
      <c r="G12" s="15">
        <v>188.19425613999999</v>
      </c>
      <c r="H12" s="15">
        <v>179.40206079000001</v>
      </c>
      <c r="I12" s="15">
        <v>181.82498727999999</v>
      </c>
      <c r="J12" s="15">
        <v>221.95286744999999</v>
      </c>
      <c r="K12" s="15">
        <v>252.80136526999982</v>
      </c>
      <c r="L12" s="15">
        <v>247.04565832000006</v>
      </c>
      <c r="M12" s="17"/>
    </row>
    <row r="13" spans="1:13" x14ac:dyDescent="0.2">
      <c r="C13" s="2" t="s">
        <v>82</v>
      </c>
      <c r="D13" s="22"/>
      <c r="E13" s="17">
        <v>507.24643511999989</v>
      </c>
      <c r="F13" s="17">
        <v>484.40716678000007</v>
      </c>
      <c r="G13" s="17">
        <v>633.83246571999996</v>
      </c>
      <c r="H13" s="17">
        <v>597.66920803000016</v>
      </c>
      <c r="I13" s="17">
        <v>503.81517391000023</v>
      </c>
      <c r="J13" s="17">
        <v>595.33216418999996</v>
      </c>
      <c r="K13" s="17">
        <v>688.87467349999986</v>
      </c>
      <c r="L13" s="17">
        <v>732.71611080999969</v>
      </c>
      <c r="M13" s="17"/>
    </row>
    <row r="14" spans="1:13" x14ac:dyDescent="0.2">
      <c r="M14" s="17"/>
    </row>
    <row r="15" spans="1:13" x14ac:dyDescent="0.2">
      <c r="A15" t="s">
        <v>85</v>
      </c>
      <c r="C15" s="2" t="s">
        <v>61</v>
      </c>
      <c r="D15" s="22"/>
      <c r="E15" s="17">
        <v>349.57331927999991</v>
      </c>
      <c r="F15" s="17">
        <v>493.91461647000006</v>
      </c>
      <c r="G15" s="17">
        <v>608.00469004000001</v>
      </c>
      <c r="H15" s="17">
        <v>573.37468467999975</v>
      </c>
      <c r="I15" s="17">
        <v>563.57792727999993</v>
      </c>
      <c r="J15" s="17">
        <v>657.48193494999998</v>
      </c>
      <c r="K15" s="17">
        <v>704.33359449000011</v>
      </c>
      <c r="L15" s="17">
        <v>718.68654692000018</v>
      </c>
      <c r="M15" s="17"/>
    </row>
    <row r="16" spans="1:13" x14ac:dyDescent="0.2">
      <c r="C16" s="2" t="s">
        <v>64</v>
      </c>
      <c r="D16" s="26"/>
      <c r="E16" s="15">
        <v>86.977323200000015</v>
      </c>
      <c r="F16" s="15">
        <v>126.98790722999999</v>
      </c>
      <c r="G16" s="15">
        <v>157.61907762000007</v>
      </c>
      <c r="H16" s="15">
        <v>165.43019633</v>
      </c>
      <c r="I16" s="15">
        <v>159.28870963000003</v>
      </c>
      <c r="J16" s="15">
        <v>179.13607134000006</v>
      </c>
      <c r="K16" s="15">
        <v>203.07386151</v>
      </c>
      <c r="L16" s="15">
        <v>192.14597188000008</v>
      </c>
      <c r="M16" s="17"/>
    </row>
    <row r="17" spans="3:13" x14ac:dyDescent="0.2">
      <c r="C17" s="2" t="s">
        <v>65</v>
      </c>
      <c r="D17" s="26"/>
      <c r="E17" s="15">
        <v>112.92034079</v>
      </c>
      <c r="F17" s="15">
        <v>218.35713837000017</v>
      </c>
      <c r="G17" s="15">
        <v>284.15570953999998</v>
      </c>
      <c r="H17" s="15">
        <v>261.24245615999996</v>
      </c>
      <c r="I17" s="15">
        <v>262.0673018199999</v>
      </c>
      <c r="J17" s="15">
        <v>294.15380148999998</v>
      </c>
      <c r="K17" s="15">
        <v>288.15059567999998</v>
      </c>
      <c r="L17" s="15">
        <v>324.1438242700001</v>
      </c>
      <c r="M17" s="17"/>
    </row>
    <row r="18" spans="3:13" x14ac:dyDescent="0.2">
      <c r="C18" s="2" t="s">
        <v>66</v>
      </c>
      <c r="D18" s="26"/>
      <c r="E18" s="15">
        <v>149.67565528999998</v>
      </c>
      <c r="F18" s="15">
        <v>148.56957086999995</v>
      </c>
      <c r="G18" s="15">
        <v>166.22990288000003</v>
      </c>
      <c r="H18" s="15">
        <v>146.70203218999993</v>
      </c>
      <c r="I18" s="15">
        <v>142.22191583</v>
      </c>
      <c r="J18" s="15">
        <v>184.19206211999997</v>
      </c>
      <c r="K18" s="15">
        <v>213.10913730000004</v>
      </c>
      <c r="L18" s="15">
        <v>202.39675077000001</v>
      </c>
      <c r="M18" s="17"/>
    </row>
    <row r="19" spans="3:13" x14ac:dyDescent="0.2">
      <c r="C19" s="2" t="s">
        <v>82</v>
      </c>
      <c r="D19" s="22"/>
      <c r="E19" s="17">
        <v>40.021998779999997</v>
      </c>
      <c r="F19" s="17">
        <v>34.334681959999998</v>
      </c>
      <c r="G19" s="17">
        <v>39.076618320000001</v>
      </c>
      <c r="H19" s="17">
        <v>35.854328799999998</v>
      </c>
      <c r="I19" s="17">
        <v>32.728366889999997</v>
      </c>
      <c r="J19" s="17">
        <v>39.149234540000009</v>
      </c>
      <c r="K19" s="17">
        <v>55.472059589999994</v>
      </c>
      <c r="L19" s="17">
        <v>81.124431840000014</v>
      </c>
      <c r="M19" s="17"/>
    </row>
    <row r="20" spans="3:13" x14ac:dyDescent="0.2">
      <c r="M20" s="17"/>
    </row>
    <row r="21" spans="3:13" x14ac:dyDescent="0.2">
      <c r="C21" s="2" t="s">
        <v>82</v>
      </c>
      <c r="E21" s="41">
        <f>+E13-E19</f>
        <v>467.2244363399999</v>
      </c>
      <c r="F21" s="41">
        <f t="shared" ref="F21:K21" si="0">+F13-F19</f>
        <v>450.07248482000006</v>
      </c>
      <c r="G21" s="41">
        <f t="shared" si="0"/>
        <v>594.75584739999999</v>
      </c>
      <c r="H21" s="41">
        <f t="shared" si="0"/>
        <v>561.8148792300002</v>
      </c>
      <c r="I21" s="41">
        <f t="shared" si="0"/>
        <v>471.08680702000021</v>
      </c>
      <c r="J21" s="41">
        <f t="shared" si="0"/>
        <v>556.18292965000001</v>
      </c>
      <c r="K21" s="41">
        <f t="shared" si="0"/>
        <v>633.4026139099999</v>
      </c>
      <c r="L21" s="41">
        <f t="shared" ref="L21" si="1">+L13-L19</f>
        <v>651.59167896999963</v>
      </c>
      <c r="M21" s="17"/>
    </row>
    <row r="22" spans="3:13" x14ac:dyDescent="0.2">
      <c r="C22" s="2" t="s">
        <v>87</v>
      </c>
      <c r="E22" s="41">
        <f>+E5+E10-E16</f>
        <v>249.91014401000007</v>
      </c>
      <c r="F22" s="41">
        <f t="shared" ref="F22:J22" si="2">+F5+F10-F16</f>
        <v>272.07024474000002</v>
      </c>
      <c r="G22" s="41">
        <f t="shared" si="2"/>
        <v>297.57839672999989</v>
      </c>
      <c r="H22" s="41">
        <f t="shared" si="2"/>
        <v>309.72360062000001</v>
      </c>
      <c r="I22" s="41">
        <f t="shared" si="2"/>
        <v>321.54399652999996</v>
      </c>
      <c r="J22" s="41">
        <f t="shared" si="2"/>
        <v>464.99092400999996</v>
      </c>
      <c r="K22" s="41">
        <f>+K5+K10-K16</f>
        <v>462.82882828999993</v>
      </c>
      <c r="L22" s="41">
        <f>+L5+L10-L16</f>
        <v>475.49075878999986</v>
      </c>
      <c r="M22" s="17"/>
    </row>
    <row r="23" spans="3:13" ht="15" customHeight="1" x14ac:dyDescent="0.2">
      <c r="C23" s="2" t="s">
        <v>61</v>
      </c>
      <c r="E23" s="41">
        <f>+E5+E10+E13-E16-E19</f>
        <v>717.13458034999996</v>
      </c>
      <c r="F23" s="41">
        <f t="shared" ref="F23:K23" si="3">+F5+F10+F13-F16-F19</f>
        <v>722.14272956000002</v>
      </c>
      <c r="G23" s="41">
        <f t="shared" si="3"/>
        <v>892.33424413</v>
      </c>
      <c r="H23" s="41">
        <f t="shared" si="3"/>
        <v>871.53847985000027</v>
      </c>
      <c r="I23" s="41">
        <f t="shared" si="3"/>
        <v>792.63080355000011</v>
      </c>
      <c r="J23" s="41">
        <f t="shared" si="3"/>
        <v>1021.1738536599998</v>
      </c>
      <c r="K23" s="41">
        <f t="shared" si="3"/>
        <v>1096.2314421999997</v>
      </c>
      <c r="L23" s="41">
        <f t="shared" ref="L23" si="4">+L5+L10+L13-L16-L19</f>
        <v>1127.0824377599995</v>
      </c>
      <c r="M23" s="17"/>
    </row>
    <row r="24" spans="3:13" ht="15" customHeight="1" x14ac:dyDescent="0.2">
      <c r="E24" s="41"/>
      <c r="F24" s="41"/>
      <c r="G24" s="41"/>
      <c r="H24" s="41"/>
      <c r="I24" s="41"/>
      <c r="J24" s="41"/>
      <c r="K24" s="41"/>
      <c r="L24" s="41"/>
      <c r="M24" s="17"/>
    </row>
    <row r="25" spans="3:13" x14ac:dyDescent="0.2">
      <c r="C25" s="2" t="s">
        <v>86</v>
      </c>
      <c r="D25" s="15" t="s">
        <v>82</v>
      </c>
      <c r="E25" s="15">
        <v>558.29999999999995</v>
      </c>
      <c r="F25" s="15">
        <v>610.29999999999995</v>
      </c>
      <c r="G25" s="15">
        <v>599.70000000000005</v>
      </c>
      <c r="H25" s="15">
        <v>671.4</v>
      </c>
      <c r="I25" s="15">
        <v>624.79999999999995</v>
      </c>
      <c r="J25" s="15">
        <v>712.4</v>
      </c>
      <c r="K25" s="15">
        <v>673.1</v>
      </c>
      <c r="L25" s="15">
        <v>663.2</v>
      </c>
      <c r="M25" s="17"/>
    </row>
    <row r="26" spans="3:13" x14ac:dyDescent="0.2">
      <c r="C26" s="2"/>
      <c r="D26" s="15" t="s">
        <v>87</v>
      </c>
      <c r="E26" s="15">
        <f>+E27-E25</f>
        <v>351</v>
      </c>
      <c r="F26" s="15">
        <f t="shared" ref="F26:K26" si="5">+F27-F25</f>
        <v>391.30000000000007</v>
      </c>
      <c r="G26" s="15">
        <f t="shared" si="5"/>
        <v>481.59999999999991</v>
      </c>
      <c r="H26" s="15">
        <f t="shared" si="5"/>
        <v>414.69999999999993</v>
      </c>
      <c r="I26" s="15">
        <f t="shared" si="5"/>
        <v>440</v>
      </c>
      <c r="J26" s="15">
        <f t="shared" si="5"/>
        <v>497.30000000000007</v>
      </c>
      <c r="K26" s="15">
        <f t="shared" si="5"/>
        <v>467.19999999999993</v>
      </c>
      <c r="L26" s="15">
        <f>+L27-L25</f>
        <v>534.89999999999986</v>
      </c>
      <c r="M26" s="17"/>
    </row>
    <row r="27" spans="3:13" x14ac:dyDescent="0.2">
      <c r="D27" s="15" t="s">
        <v>61</v>
      </c>
      <c r="E27" s="15">
        <v>909.3</v>
      </c>
      <c r="F27" s="15">
        <v>1001.6</v>
      </c>
      <c r="G27" s="15">
        <v>1081.3</v>
      </c>
      <c r="H27" s="15">
        <v>1086.0999999999999</v>
      </c>
      <c r="I27" s="15">
        <v>1064.8</v>
      </c>
      <c r="J27" s="15">
        <v>1209.7</v>
      </c>
      <c r="K27" s="15">
        <v>1140.3</v>
      </c>
      <c r="L27" s="15">
        <v>1198.0999999999999</v>
      </c>
      <c r="M2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FABRICA Unidades</vt:lpstr>
      <vt:lpstr>FABRICA Valor (millon euros)</vt:lpstr>
      <vt:lpstr>IMPORT Valor (millon euros)</vt:lpstr>
      <vt:lpstr>EXPORT Valor (millon euros)</vt:lpstr>
      <vt:lpstr>TABLA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RUIZ</dc:creator>
  <cp:lastModifiedBy>sobremesa</cp:lastModifiedBy>
  <dcterms:created xsi:type="dcterms:W3CDTF">2022-07-28T08:28:16Z</dcterms:created>
  <dcterms:modified xsi:type="dcterms:W3CDTF">2024-09-03T08:12:07Z</dcterms:modified>
</cp:coreProperties>
</file>